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hidePivotFieldList="1"/>
  <bookViews>
    <workbookView xWindow="285" yWindow="-210" windowWidth="14865" windowHeight="8535" tabRatio="754" firstSheet="1" activeTab="1"/>
  </bookViews>
  <sheets>
    <sheet name="Aloitus" sheetId="14957" r:id="rId1"/>
    <sheet name="Kassavirta" sheetId="4" r:id="rId2"/>
    <sheet name="1v kuvaajat" sheetId="3" r:id="rId3"/>
    <sheet name="2v kuvaajat" sheetId="6" r:id="rId4"/>
    <sheet name="Ohje" sheetId="8" r:id="rId5"/>
  </sheets>
  <definedNames>
    <definedName name="_1_Liikevaihto">Ohje!#REF!</definedName>
    <definedName name="_10_Muuttuvien_palkkojen_henkilöstösivukulut">Ohje!#REF!</definedName>
    <definedName name="_12_Kiinteät_palkat_ja_palkkiot">Ohje!#REF!</definedName>
    <definedName name="_122_Aineet_ja_tarvikkeet">Ohje!#REF!</definedName>
    <definedName name="_14_Kiinteät_henkilösivukulut">Ohje!#REF!</definedName>
    <definedName name="_15.05_Yrityskehitys__laki__teknologia_ja_tuotekehityspalvelut">Ohje!#REF!</definedName>
    <definedName name="_311_Opo_n_maksullinen_korotus_tilikauden_aikana">Ohje!#REF!</definedName>
    <definedName name="_37.02_TEKES_avustus">Ohje!#REF!</definedName>
    <definedName name="_4_Liiketoiminnan_muut_tuotot">Ohje!#REF!</definedName>
    <definedName name="_5_Ostot_tilikauden_aikana_A__Ainekäyttö_S">Ohje!#REF!</definedName>
    <definedName name="_7_Ulkopuoliset_palvelut">Ohje!#REF!</definedName>
    <definedName name="_8_Muuttuvat_palkat_ja_palkkiot">Ohje!#REF!</definedName>
    <definedName name="_xlnm._FilterDatabase" localSheetId="1" hidden="1">Kassavirta!#REF!</definedName>
    <definedName name="Alv_laskelma">Ohje!$B$51</definedName>
    <definedName name="Alv_saldo_ennen_maksuja">Ohje!$B$55</definedName>
    <definedName name="Arvonlisävero">Ohje!$B$38</definedName>
    <definedName name="Avustukset">Ohje!$B$47</definedName>
    <definedName name="Burn_rate">Ohje!#REF!</definedName>
    <definedName name="Edustuskulut">Ohje!$B$27</definedName>
    <definedName name="Ennakonpidätykset__keskim.35">Ohje!$B$21</definedName>
    <definedName name="Erotus_per_kk">Ohje!#REF!</definedName>
    <definedName name="Erotus_per_kvartaali">Ohje!#REF!</definedName>
    <definedName name="Henkilösivukulut">Ohje!$B$20</definedName>
    <definedName name="Internet__tietoliikenne">Ohje!$B$30</definedName>
    <definedName name="Investoinnit">Ohje!$B$37</definedName>
    <definedName name="Kassa">Ohje!$B$45</definedName>
    <definedName name="Kassan_riittävyys">Ohje!$B$50</definedName>
    <definedName name="Kassavirtalaskelman_kuvaajat">Ohje!$A$58</definedName>
    <definedName name="Kassavirtalaskelman_ohjeet">Ohje!$A$2</definedName>
    <definedName name="Kirjanpidon_tulos">Ohje!$B$43</definedName>
    <definedName name="Kirjanpito_ja_tilintarkastus">Ohje!$B$31</definedName>
    <definedName name="KK_n_alkukassa">Ohje!$B$41</definedName>
    <definedName name="KK_n_loppukassa">Ohje!$B$42</definedName>
    <definedName name="Kumulatiivinen_tulos">Ohje!$B$49</definedName>
    <definedName name="Kuukauden_Alv">Ohje!$B$54</definedName>
    <definedName name="Lainat">Ohje!$B$48</definedName>
    <definedName name="Lankapuhelin__faksi__gsm">Ohje!$B$29</definedName>
    <definedName name="Laskelman_kohta">Ohje!$B$19:$B$56</definedName>
    <definedName name="Liiketoiminnan_muut_tuotot">Ohje!#REF!</definedName>
    <definedName name="Liiketoiminta">Ohje!$B$46</definedName>
    <definedName name="Mainoskulut__messut">Ohje!$B$28</definedName>
    <definedName name="Maksettu_Alv">Ohje!$B$56</definedName>
    <definedName name="Materiaalit_ja_tarvikkeet">Ohje!$B$34</definedName>
    <definedName name="Muut_alvittomat_kulut">Ohje!$B$36</definedName>
    <definedName name="Muut_verot">Ohje!$B$39</definedName>
    <definedName name="Muut_vuokrat__mm.leasing">Ohje!$B$25</definedName>
    <definedName name="Myynnin_ALV">Ohje!#REF!</definedName>
    <definedName name="Myynti">Ohje!#REF!</definedName>
    <definedName name="Myyynnin_Alv">Ohje!$B$52</definedName>
    <definedName name="Osakepääoma">Ohje!$B$40</definedName>
    <definedName name="Oston_Alv">Ohje!$B$53</definedName>
    <definedName name="Palkat_brutto">Ohje!$B$19</definedName>
    <definedName name="Rahti">Ohje!$B$33</definedName>
    <definedName name="Suunniteltu_tulos">Ohje!#REF!</definedName>
    <definedName name="TA_mallin_ohjeet">Ohje!#REF!</definedName>
    <definedName name="Tavoitekassa">Ohje!$B$44</definedName>
    <definedName name="Tekes_avustus_osuus">Ohje!#REF!</definedName>
    <definedName name="Toimiston_vuokra">Ohje!$B$24</definedName>
    <definedName name="Toimistopalvelut">Ohje!$B$26</definedName>
    <definedName name="Toteutunut_tulos">Ohje!#REF!</definedName>
    <definedName name="Työnantajatilitys__10._pvä">Ohje!$B$22</definedName>
    <definedName name="Ulkopuoliset_palvelut">Ohje!$B$35</definedName>
    <definedName name="Vakuutukset">Ohje!$B$32</definedName>
    <definedName name="Vapaaehtoiset_henkilöstökulut">Ohje!$B$23</definedName>
    <definedName name="Välittömät_työkustannukset_yks.">Ohje!#REF!</definedName>
  </definedNames>
  <calcPr calcId="145621"/>
</workbook>
</file>

<file path=xl/calcChain.xml><?xml version="1.0" encoding="utf-8"?>
<calcChain xmlns="http://schemas.openxmlformats.org/spreadsheetml/2006/main">
  <c r="L124" i="4" l="1"/>
  <c r="P124" i="4"/>
  <c r="M123" i="4"/>
  <c r="Q123" i="4"/>
  <c r="I123" i="4"/>
  <c r="F127" i="4"/>
  <c r="G127" i="4"/>
  <c r="F124" i="4"/>
  <c r="G124" i="4"/>
  <c r="G125" i="4" s="1"/>
  <c r="F123" i="4"/>
  <c r="F125" i="4" s="1"/>
  <c r="F126" i="4" s="1"/>
  <c r="G126" i="4" s="1"/>
  <c r="G123" i="4"/>
  <c r="H123" i="4"/>
  <c r="F37" i="4"/>
  <c r="F35" i="4"/>
  <c r="H35" i="4"/>
  <c r="G37" i="4"/>
  <c r="F36" i="4"/>
  <c r="U8" i="4"/>
  <c r="U27" i="4" s="1"/>
  <c r="V8" i="4"/>
  <c r="W8" i="4"/>
  <c r="W27" i="4" s="1"/>
  <c r="X8" i="4"/>
  <c r="Y8" i="4"/>
  <c r="AA123" i="4" s="1"/>
  <c r="Z8" i="4"/>
  <c r="AA8" i="4"/>
  <c r="AA27" i="4" s="1"/>
  <c r="AB8" i="4"/>
  <c r="AC8" i="4"/>
  <c r="AE123" i="4" s="1"/>
  <c r="AD8" i="4"/>
  <c r="AE8" i="4"/>
  <c r="AE27" i="4" s="1"/>
  <c r="AF8" i="4"/>
  <c r="U23" i="4"/>
  <c r="Q8" i="4"/>
  <c r="V123" i="4" s="1"/>
  <c r="P8" i="4"/>
  <c r="F8" i="4"/>
  <c r="F28" i="4" s="1"/>
  <c r="G8" i="4"/>
  <c r="H8" i="4"/>
  <c r="J123" i="4" s="1"/>
  <c r="I8" i="4"/>
  <c r="K123" i="4" s="1"/>
  <c r="J8" i="4"/>
  <c r="L123" i="4" s="1"/>
  <c r="K8" i="4"/>
  <c r="L8" i="4"/>
  <c r="N123" i="4" s="1"/>
  <c r="M8" i="4"/>
  <c r="O123" i="4" s="1"/>
  <c r="N8" i="4"/>
  <c r="P123" i="4" s="1"/>
  <c r="O8" i="4"/>
  <c r="Q23" i="4"/>
  <c r="Q27" i="4" s="1"/>
  <c r="P23" i="4"/>
  <c r="F23" i="4"/>
  <c r="F27" i="4" s="1"/>
  <c r="G23" i="4"/>
  <c r="I124" i="4" s="1"/>
  <c r="I125" i="4" s="1"/>
  <c r="H23" i="4"/>
  <c r="H27" i="4" s="1"/>
  <c r="N23" i="4"/>
  <c r="N27" i="4"/>
  <c r="X123" i="4"/>
  <c r="Z123" i="4"/>
  <c r="AB123" i="4"/>
  <c r="AD123" i="4"/>
  <c r="AF123" i="4"/>
  <c r="V23" i="4"/>
  <c r="X124" i="4" s="1"/>
  <c r="X125" i="4" s="1"/>
  <c r="V63" i="4"/>
  <c r="W23" i="4"/>
  <c r="AG23" i="4" s="1"/>
  <c r="AH23" i="4" s="1"/>
  <c r="W63" i="4"/>
  <c r="X23" i="4"/>
  <c r="X63" i="4"/>
  <c r="Z124" i="4"/>
  <c r="Z125" i="4" s="1"/>
  <c r="Y23" i="4"/>
  <c r="Y63" i="4"/>
  <c r="AA124" i="4" s="1"/>
  <c r="Z23" i="4"/>
  <c r="Z63" i="4"/>
  <c r="AB124" i="4" s="1"/>
  <c r="AB125" i="4" s="1"/>
  <c r="AA23" i="4"/>
  <c r="AA63" i="4"/>
  <c r="AB23" i="4"/>
  <c r="AB27" i="4" s="1"/>
  <c r="AB63" i="4"/>
  <c r="AC23" i="4"/>
  <c r="AC63" i="4"/>
  <c r="AE124" i="4" s="1"/>
  <c r="AD23" i="4"/>
  <c r="AF124" i="4" s="1"/>
  <c r="AF125" i="4" s="1"/>
  <c r="AD63" i="4"/>
  <c r="F63" i="4"/>
  <c r="G63" i="4"/>
  <c r="H63" i="4"/>
  <c r="I63" i="4"/>
  <c r="J63" i="4"/>
  <c r="K63" i="4"/>
  <c r="L63" i="4"/>
  <c r="M63" i="4"/>
  <c r="N63" i="4"/>
  <c r="O63" i="4"/>
  <c r="U123" i="4"/>
  <c r="P63" i="4"/>
  <c r="U124" i="4" s="1"/>
  <c r="U125" i="4" s="1"/>
  <c r="Q63" i="4"/>
  <c r="U127" i="4"/>
  <c r="W123" i="4"/>
  <c r="U63" i="4"/>
  <c r="W124" i="4" s="1"/>
  <c r="W125" i="4" s="1"/>
  <c r="V127" i="4"/>
  <c r="W127" i="4"/>
  <c r="X127" i="4"/>
  <c r="Y127" i="4"/>
  <c r="Z127" i="4"/>
  <c r="AA127" i="4"/>
  <c r="AB127" i="4"/>
  <c r="AC127" i="4"/>
  <c r="AD127" i="4"/>
  <c r="AE127" i="4"/>
  <c r="AF127" i="4"/>
  <c r="I127" i="4"/>
  <c r="J127" i="4"/>
  <c r="K127" i="4"/>
  <c r="L127" i="4"/>
  <c r="M127" i="4"/>
  <c r="N127" i="4"/>
  <c r="O127" i="4"/>
  <c r="P127" i="4"/>
  <c r="Q127" i="4"/>
  <c r="AE23" i="4"/>
  <c r="AE63" i="4"/>
  <c r="H127" i="4"/>
  <c r="I23" i="4"/>
  <c r="I27" i="4" s="1"/>
  <c r="J23" i="4"/>
  <c r="J27" i="4" s="1"/>
  <c r="K23" i="4"/>
  <c r="K27" i="4" s="1"/>
  <c r="L23" i="4"/>
  <c r="L27" i="4" s="1"/>
  <c r="M23" i="4"/>
  <c r="M27" i="4" s="1"/>
  <c r="O23" i="4"/>
  <c r="AF30" i="4"/>
  <c r="AF69" i="4"/>
  <c r="AE30" i="4"/>
  <c r="AD30" i="4"/>
  <c r="AD69" i="4"/>
  <c r="AC30" i="4"/>
  <c r="AC69" i="4"/>
  <c r="AB30" i="4"/>
  <c r="AB69" i="4"/>
  <c r="AA30" i="4"/>
  <c r="Z30" i="4"/>
  <c r="Z69" i="4"/>
  <c r="Y30" i="4"/>
  <c r="Y69" i="4"/>
  <c r="X30" i="4"/>
  <c r="X69" i="4"/>
  <c r="W30" i="4"/>
  <c r="V30" i="4"/>
  <c r="V69" i="4"/>
  <c r="U30" i="4"/>
  <c r="U69" i="4"/>
  <c r="AF35" i="4"/>
  <c r="AE35" i="4"/>
  <c r="AF37" i="4" s="1"/>
  <c r="AF36" i="4"/>
  <c r="AF57" i="4"/>
  <c r="AF23" i="4"/>
  <c r="AF63" i="4"/>
  <c r="AD35" i="4"/>
  <c r="AE37" i="4" s="1"/>
  <c r="AE36" i="4"/>
  <c r="AE57" i="4"/>
  <c r="AC35" i="4"/>
  <c r="AD37" i="4" s="1"/>
  <c r="AD36" i="4"/>
  <c r="AD57" i="4"/>
  <c r="AB35" i="4"/>
  <c r="AC37" i="4" s="1"/>
  <c r="AC36" i="4"/>
  <c r="AC57" i="4"/>
  <c r="AA35" i="4"/>
  <c r="AB37" i="4" s="1"/>
  <c r="AB36" i="4"/>
  <c r="AB57" i="4"/>
  <c r="Z35" i="4"/>
  <c r="AA37" i="4" s="1"/>
  <c r="AA36" i="4"/>
  <c r="AA57" i="4"/>
  <c r="Y35" i="4"/>
  <c r="Z37" i="4" s="1"/>
  <c r="Z36" i="4"/>
  <c r="Z57" i="4"/>
  <c r="X35" i="4"/>
  <c r="Y37" i="4" s="1"/>
  <c r="Y36" i="4"/>
  <c r="Y57" i="4"/>
  <c r="W35" i="4"/>
  <c r="X37" i="4" s="1"/>
  <c r="X36" i="4"/>
  <c r="X57" i="4"/>
  <c r="V35" i="4"/>
  <c r="W37" i="4" s="1"/>
  <c r="W36" i="4"/>
  <c r="W57" i="4"/>
  <c r="U35" i="4"/>
  <c r="V37" i="4" s="1"/>
  <c r="V36" i="4"/>
  <c r="V57" i="4"/>
  <c r="Q35" i="4"/>
  <c r="U37" i="4" s="1"/>
  <c r="U36" i="4"/>
  <c r="AG36" i="4" s="1"/>
  <c r="AH36" i="4" s="1"/>
  <c r="U57" i="4"/>
  <c r="G57" i="4"/>
  <c r="G35" i="4"/>
  <c r="G36" i="4"/>
  <c r="R36" i="4" s="1"/>
  <c r="S36" i="4" s="1"/>
  <c r="F30" i="4"/>
  <c r="F69" i="4"/>
  <c r="F57" i="4"/>
  <c r="F39" i="4"/>
  <c r="F70" i="4" s="1"/>
  <c r="G30" i="4"/>
  <c r="G69" i="4" s="1"/>
  <c r="H37" i="4"/>
  <c r="H39" i="4" s="1"/>
  <c r="H36" i="4"/>
  <c r="H57" i="4"/>
  <c r="H30" i="4"/>
  <c r="I35" i="4"/>
  <c r="I36" i="4"/>
  <c r="I57" i="4"/>
  <c r="I30" i="4"/>
  <c r="I69" i="4" s="1"/>
  <c r="J35" i="4"/>
  <c r="J36" i="4"/>
  <c r="J57" i="4"/>
  <c r="J30" i="4"/>
  <c r="J69" i="4" s="1"/>
  <c r="K35" i="4"/>
  <c r="K36" i="4"/>
  <c r="K57" i="4"/>
  <c r="K30" i="4"/>
  <c r="K69" i="4" s="1"/>
  <c r="L35" i="4"/>
  <c r="L36" i="4"/>
  <c r="L57" i="4"/>
  <c r="L30" i="4"/>
  <c r="M35" i="4"/>
  <c r="M36" i="4"/>
  <c r="M57" i="4"/>
  <c r="M30" i="4"/>
  <c r="M69" i="4" s="1"/>
  <c r="N35" i="4"/>
  <c r="N36" i="4"/>
  <c r="N57" i="4"/>
  <c r="N30" i="4"/>
  <c r="N69" i="4" s="1"/>
  <c r="O35" i="4"/>
  <c r="O36" i="4"/>
  <c r="O57" i="4"/>
  <c r="O30" i="4"/>
  <c r="O69" i="4" s="1"/>
  <c r="P35" i="4"/>
  <c r="P36" i="4"/>
  <c r="P57" i="4"/>
  <c r="P30" i="4"/>
  <c r="P69" i="4" s="1"/>
  <c r="Q37" i="4"/>
  <c r="Q36" i="4"/>
  <c r="Q39" i="4"/>
  <c r="Q57" i="4"/>
  <c r="Q30" i="4"/>
  <c r="Q69" i="4"/>
  <c r="AF27" i="4"/>
  <c r="AF28" i="4"/>
  <c r="AE28" i="4"/>
  <c r="AD27" i="4"/>
  <c r="AD28" i="4"/>
  <c r="AC27" i="4"/>
  <c r="AC28" i="4"/>
  <c r="AB28" i="4"/>
  <c r="AA28" i="4"/>
  <c r="Z27" i="4"/>
  <c r="Z28" i="4"/>
  <c r="Y27" i="4"/>
  <c r="Y28" i="4"/>
  <c r="X27" i="4"/>
  <c r="X28" i="4"/>
  <c r="W28" i="4"/>
  <c r="V27" i="4"/>
  <c r="V28" i="4"/>
  <c r="U28" i="4"/>
  <c r="R9" i="4"/>
  <c r="S9" i="4" s="1"/>
  <c r="R10" i="4"/>
  <c r="R11" i="4"/>
  <c r="F106" i="4"/>
  <c r="F102" i="4"/>
  <c r="R42" i="4"/>
  <c r="R43" i="4"/>
  <c r="R44" i="4"/>
  <c r="R45" i="4"/>
  <c r="S45" i="4" s="1"/>
  <c r="R46" i="4"/>
  <c r="R47" i="4"/>
  <c r="R48" i="4"/>
  <c r="R49" i="4"/>
  <c r="S49" i="4" s="1"/>
  <c r="R50" i="4"/>
  <c r="R51" i="4"/>
  <c r="R52" i="4"/>
  <c r="AG9" i="4"/>
  <c r="AG90" i="4"/>
  <c r="AG81" i="4"/>
  <c r="AH81" i="4"/>
  <c r="AG80" i="4"/>
  <c r="AH80" i="4" s="1"/>
  <c r="AG76" i="4"/>
  <c r="AH76" i="4"/>
  <c r="AG73" i="4"/>
  <c r="AH73" i="4" s="1"/>
  <c r="AG66" i="4"/>
  <c r="AH66" i="4" s="1"/>
  <c r="AG65" i="4"/>
  <c r="AH65" i="4"/>
  <c r="AG60" i="4"/>
  <c r="AG61" i="4"/>
  <c r="AH61" i="4" s="1"/>
  <c r="AG62" i="4"/>
  <c r="AG63" i="4"/>
  <c r="AH63" i="4" s="1"/>
  <c r="AH62" i="4"/>
  <c r="AH60" i="4"/>
  <c r="AG42" i="4"/>
  <c r="AG43" i="4"/>
  <c r="AH43" i="4" s="1"/>
  <c r="AG44" i="4"/>
  <c r="AH44" i="4" s="1"/>
  <c r="AG45" i="4"/>
  <c r="AH45" i="4" s="1"/>
  <c r="AG46" i="4"/>
  <c r="AG47" i="4"/>
  <c r="AH47" i="4" s="1"/>
  <c r="AG48" i="4"/>
  <c r="AG49" i="4"/>
  <c r="AH49" i="4" s="1"/>
  <c r="AG50" i="4"/>
  <c r="AG51" i="4"/>
  <c r="AH51" i="4" s="1"/>
  <c r="AG52" i="4"/>
  <c r="AH52" i="4" s="1"/>
  <c r="AG56" i="4"/>
  <c r="AH56" i="4" s="1"/>
  <c r="AG55" i="4"/>
  <c r="AH55" i="4" s="1"/>
  <c r="AG54" i="4"/>
  <c r="AH54" i="4" s="1"/>
  <c r="AG53" i="4"/>
  <c r="AH53" i="4" s="1"/>
  <c r="AH50" i="4"/>
  <c r="AH48" i="4"/>
  <c r="AH46" i="4"/>
  <c r="AH42" i="4"/>
  <c r="AG38" i="4"/>
  <c r="AH38" i="4"/>
  <c r="AG35" i="4"/>
  <c r="AH35" i="4" s="1"/>
  <c r="AG34" i="4"/>
  <c r="AH34" i="4" s="1"/>
  <c r="AG32" i="4"/>
  <c r="AH32" i="4" s="1"/>
  <c r="AG31" i="4"/>
  <c r="AH31" i="4" s="1"/>
  <c r="AG30" i="4"/>
  <c r="AH30" i="4" s="1"/>
  <c r="AG26" i="4"/>
  <c r="AH26" i="4" s="1"/>
  <c r="AG25" i="4"/>
  <c r="AH25" i="4"/>
  <c r="AG24" i="4"/>
  <c r="AH24" i="4" s="1"/>
  <c r="AG21" i="4"/>
  <c r="AH21" i="4" s="1"/>
  <c r="AG20" i="4"/>
  <c r="AH20" i="4" s="1"/>
  <c r="AG19" i="4"/>
  <c r="AH19" i="4" s="1"/>
  <c r="AG18" i="4"/>
  <c r="AH18" i="4" s="1"/>
  <c r="AG17" i="4"/>
  <c r="AH17" i="4" s="1"/>
  <c r="AG16" i="4"/>
  <c r="AH16" i="4" s="1"/>
  <c r="AG15" i="4"/>
  <c r="AH15" i="4" s="1"/>
  <c r="AG14" i="4"/>
  <c r="AH14" i="4" s="1"/>
  <c r="AG13" i="4"/>
  <c r="AH13" i="4" s="1"/>
  <c r="AG12" i="4"/>
  <c r="AH12" i="4" s="1"/>
  <c r="AG11" i="4"/>
  <c r="AH11" i="4" s="1"/>
  <c r="AG10" i="4"/>
  <c r="AH10" i="4" s="1"/>
  <c r="AH9" i="4"/>
  <c r="R90" i="4"/>
  <c r="R81" i="4"/>
  <c r="S81" i="4" s="1"/>
  <c r="R80" i="4"/>
  <c r="S80" i="4" s="1"/>
  <c r="R76" i="4"/>
  <c r="S76" i="4" s="1"/>
  <c r="R30" i="4"/>
  <c r="S30" i="4"/>
  <c r="R54" i="4"/>
  <c r="S54" i="4" s="1"/>
  <c r="R38" i="4"/>
  <c r="S38" i="4"/>
  <c r="R35" i="4"/>
  <c r="S35" i="4" s="1"/>
  <c r="R34" i="4"/>
  <c r="R26" i="4"/>
  <c r="S26" i="4" s="1"/>
  <c r="R25" i="4"/>
  <c r="S25" i="4" s="1"/>
  <c r="R24" i="4"/>
  <c r="S24" i="4" s="1"/>
  <c r="R32" i="4"/>
  <c r="S32" i="4" s="1"/>
  <c r="R31" i="4"/>
  <c r="S31" i="4" s="1"/>
  <c r="Q28" i="4"/>
  <c r="P28" i="4"/>
  <c r="O28" i="4"/>
  <c r="N28" i="4"/>
  <c r="M28" i="4"/>
  <c r="K28" i="4"/>
  <c r="J28" i="4"/>
  <c r="I28" i="4"/>
  <c r="G28" i="4"/>
  <c r="S34" i="4"/>
  <c r="F91" i="4"/>
  <c r="G89" i="4" s="1"/>
  <c r="G91" i="4" s="1"/>
  <c r="H89" i="4" s="1"/>
  <c r="H91" i="4" s="1"/>
  <c r="I89" i="4" s="1"/>
  <c r="I91" i="4" s="1"/>
  <c r="J89" i="4" s="1"/>
  <c r="J91" i="4" s="1"/>
  <c r="K89" i="4" s="1"/>
  <c r="K91" i="4" s="1"/>
  <c r="L89" i="4" s="1"/>
  <c r="L91" i="4" s="1"/>
  <c r="M89" i="4" s="1"/>
  <c r="M91" i="4" s="1"/>
  <c r="N89" i="4" s="1"/>
  <c r="N91" i="4" s="1"/>
  <c r="O89" i="4" s="1"/>
  <c r="O91" i="4" s="1"/>
  <c r="P89" i="4" s="1"/>
  <c r="P91" i="4" s="1"/>
  <c r="Q89" i="4" s="1"/>
  <c r="Q91" i="4" s="1"/>
  <c r="U89" i="4" s="1"/>
  <c r="U91" i="4" s="1"/>
  <c r="V89" i="4" s="1"/>
  <c r="V91" i="4" s="1"/>
  <c r="W89" i="4" s="1"/>
  <c r="W91" i="4" s="1"/>
  <c r="X89" i="4" s="1"/>
  <c r="X91" i="4" s="1"/>
  <c r="Y89" i="4" s="1"/>
  <c r="Y91" i="4" s="1"/>
  <c r="Z89" i="4" s="1"/>
  <c r="Z91" i="4" s="1"/>
  <c r="AA89" i="4" s="1"/>
  <c r="AA91" i="4" s="1"/>
  <c r="AB89" i="4" s="1"/>
  <c r="AB91" i="4" s="1"/>
  <c r="AC89" i="4" s="1"/>
  <c r="AC91" i="4" s="1"/>
  <c r="AD89" i="4" s="1"/>
  <c r="AD91" i="4" s="1"/>
  <c r="AE89" i="4" s="1"/>
  <c r="AE91" i="4" s="1"/>
  <c r="AF89" i="4" s="1"/>
  <c r="AF91" i="4" s="1"/>
  <c r="F110" i="4"/>
  <c r="S44" i="4"/>
  <c r="R21" i="4"/>
  <c r="R12" i="4"/>
  <c r="R13" i="4"/>
  <c r="S13" i="4" s="1"/>
  <c r="R14" i="4"/>
  <c r="R15" i="4"/>
  <c r="R16" i="4"/>
  <c r="R17" i="4"/>
  <c r="S17" i="4" s="1"/>
  <c r="R18" i="4"/>
  <c r="R19" i="4"/>
  <c r="S19" i="4" s="1"/>
  <c r="R20" i="4"/>
  <c r="S21" i="4"/>
  <c r="S18" i="4"/>
  <c r="S16" i="4"/>
  <c r="S15" i="4"/>
  <c r="R73" i="4"/>
  <c r="S73" i="4" s="1"/>
  <c r="R66" i="4"/>
  <c r="S66" i="4" s="1"/>
  <c r="R53" i="4"/>
  <c r="R55" i="4"/>
  <c r="R56" i="4"/>
  <c r="S56" i="4" s="1"/>
  <c r="R60" i="4"/>
  <c r="S60" i="4" s="1"/>
  <c r="R61" i="4"/>
  <c r="R62" i="4"/>
  <c r="R65" i="4"/>
  <c r="S53" i="4"/>
  <c r="S42" i="4"/>
  <c r="S43" i="4"/>
  <c r="S46" i="4"/>
  <c r="S47" i="4"/>
  <c r="S48" i="4"/>
  <c r="S50" i="4"/>
  <c r="S51" i="4"/>
  <c r="S52" i="4"/>
  <c r="S55" i="4"/>
  <c r="S20" i="4"/>
  <c r="S61" i="4"/>
  <c r="S62" i="4"/>
  <c r="S10" i="4"/>
  <c r="S11" i="4"/>
  <c r="S12" i="4"/>
  <c r="S14" i="4"/>
  <c r="S65" i="4"/>
  <c r="R57" i="4" l="1"/>
  <c r="S57" i="4" s="1"/>
  <c r="R23" i="4"/>
  <c r="S23" i="4" s="1"/>
  <c r="AG57" i="4"/>
  <c r="AH57" i="4" s="1"/>
  <c r="Q70" i="4"/>
  <c r="Q71" i="4" s="1"/>
  <c r="Q74" i="4" s="1"/>
  <c r="Q77" i="4" s="1"/>
  <c r="Q82" i="4" s="1"/>
  <c r="H70" i="4"/>
  <c r="W69" i="4"/>
  <c r="AG69" i="4" s="1"/>
  <c r="AH69" i="4" s="1"/>
  <c r="AA69" i="4"/>
  <c r="AE69" i="4"/>
  <c r="AD124" i="4"/>
  <c r="AD125" i="4" s="1"/>
  <c r="J124" i="4"/>
  <c r="N124" i="4"/>
  <c r="N125" i="4" s="1"/>
  <c r="R63" i="4"/>
  <c r="S63" i="4" s="1"/>
  <c r="H28" i="4"/>
  <c r="L28" i="4"/>
  <c r="L69" i="4"/>
  <c r="R69" i="4" s="1"/>
  <c r="S69" i="4" s="1"/>
  <c r="H69" i="4"/>
  <c r="AF39" i="4"/>
  <c r="AF70" i="4" s="1"/>
  <c r="AF71" i="4" s="1"/>
  <c r="AF74" i="4" s="1"/>
  <c r="AF77" i="4" s="1"/>
  <c r="AF82" i="4" s="1"/>
  <c r="V124" i="4"/>
  <c r="V125" i="4" s="1"/>
  <c r="Y124" i="4"/>
  <c r="AC123" i="4"/>
  <c r="Y123" i="4"/>
  <c r="P27" i="4"/>
  <c r="Q124" i="4"/>
  <c r="Q125" i="4" s="1"/>
  <c r="M124" i="4"/>
  <c r="M125" i="4" s="1"/>
  <c r="AG37" i="4"/>
  <c r="AH37" i="4" s="1"/>
  <c r="P125" i="4"/>
  <c r="J125" i="4"/>
  <c r="AC124" i="4"/>
  <c r="AC125" i="4" s="1"/>
  <c r="O27" i="4"/>
  <c r="H124" i="4"/>
  <c r="O124" i="4"/>
  <c r="O125" i="4" s="1"/>
  <c r="K124" i="4"/>
  <c r="H71" i="4"/>
  <c r="H74" i="4" s="1"/>
  <c r="H77" i="4" s="1"/>
  <c r="H82" i="4" s="1"/>
  <c r="G39" i="4"/>
  <c r="AG8" i="4"/>
  <c r="AG28" i="4" s="1"/>
  <c r="AH8" i="4"/>
  <c r="R8" i="4"/>
  <c r="H125" i="4"/>
  <c r="H126" i="4" s="1"/>
  <c r="I126" i="4" s="1"/>
  <c r="AE125" i="4"/>
  <c r="AA125" i="4"/>
  <c r="AG27" i="4"/>
  <c r="AH27" i="4" s="1"/>
  <c r="F85" i="4"/>
  <c r="G84" i="4" s="1"/>
  <c r="F71" i="4"/>
  <c r="F120" i="4"/>
  <c r="L50" i="3" s="1"/>
  <c r="G70" i="4"/>
  <c r="P37" i="4"/>
  <c r="P39" i="4" s="1"/>
  <c r="P70" i="4" s="1"/>
  <c r="O37" i="4"/>
  <c r="O39" i="4" s="1"/>
  <c r="O70" i="4" s="1"/>
  <c r="O71" i="4" s="1"/>
  <c r="O74" i="4" s="1"/>
  <c r="O77" i="4" s="1"/>
  <c r="O82" i="4" s="1"/>
  <c r="N37" i="4"/>
  <c r="N39" i="4" s="1"/>
  <c r="N70" i="4" s="1"/>
  <c r="M37" i="4"/>
  <c r="M39" i="4" s="1"/>
  <c r="M70" i="4" s="1"/>
  <c r="L37" i="4"/>
  <c r="L39" i="4" s="1"/>
  <c r="L70" i="4" s="1"/>
  <c r="K37" i="4"/>
  <c r="K39" i="4" s="1"/>
  <c r="K70" i="4" s="1"/>
  <c r="J37" i="4"/>
  <c r="J39" i="4" s="1"/>
  <c r="I37" i="4"/>
  <c r="U39" i="4"/>
  <c r="V39" i="4"/>
  <c r="V70" i="4" s="1"/>
  <c r="W39" i="4"/>
  <c r="W70" i="4" s="1"/>
  <c r="X39" i="4"/>
  <c r="X70" i="4" s="1"/>
  <c r="Y39" i="4"/>
  <c r="Y70" i="4" s="1"/>
  <c r="Z39" i="4"/>
  <c r="Z70" i="4" s="1"/>
  <c r="AA39" i="4"/>
  <c r="AA70" i="4" s="1"/>
  <c r="AA71" i="4" s="1"/>
  <c r="AA74" i="4" s="1"/>
  <c r="AA77" i="4" s="1"/>
  <c r="AA82" i="4" s="1"/>
  <c r="AB39" i="4"/>
  <c r="AB70" i="4" s="1"/>
  <c r="AB71" i="4" s="1"/>
  <c r="AB74" i="4" s="1"/>
  <c r="AB77" i="4" s="1"/>
  <c r="AB82" i="4" s="1"/>
  <c r="AC39" i="4"/>
  <c r="AC70" i="4" s="1"/>
  <c r="AC71" i="4" s="1"/>
  <c r="AC74" i="4" s="1"/>
  <c r="AC77" i="4" s="1"/>
  <c r="AC82" i="4" s="1"/>
  <c r="AD39" i="4"/>
  <c r="AD70" i="4" s="1"/>
  <c r="AD71" i="4" s="1"/>
  <c r="AD74" i="4" s="1"/>
  <c r="AD77" i="4" s="1"/>
  <c r="AD82" i="4" s="1"/>
  <c r="AE39" i="4"/>
  <c r="AE70" i="4" s="1"/>
  <c r="AE71" i="4" s="1"/>
  <c r="AE74" i="4" s="1"/>
  <c r="AE77" i="4" s="1"/>
  <c r="AE82" i="4" s="1"/>
  <c r="L125" i="4"/>
  <c r="G27" i="4"/>
  <c r="K125" i="4"/>
  <c r="R37" i="4" l="1"/>
  <c r="S37" i="4" s="1"/>
  <c r="J126" i="4"/>
  <c r="Y125" i="4"/>
  <c r="R27" i="4"/>
  <c r="S27" i="4" s="1"/>
  <c r="I39" i="4"/>
  <c r="I70" i="4" s="1"/>
  <c r="I71" i="4" s="1"/>
  <c r="I74" i="4" s="1"/>
  <c r="I77" i="4" s="1"/>
  <c r="I82" i="4" s="1"/>
  <c r="R28" i="4"/>
  <c r="S8" i="4"/>
  <c r="K126" i="4"/>
  <c r="L126" i="4" s="1"/>
  <c r="M126" i="4" s="1"/>
  <c r="N126" i="4" s="1"/>
  <c r="O126" i="4" s="1"/>
  <c r="P126" i="4" s="1"/>
  <c r="Q126" i="4" s="1"/>
  <c r="U126" i="4" s="1"/>
  <c r="V126" i="4" s="1"/>
  <c r="W126" i="4" s="1"/>
  <c r="X126" i="4" s="1"/>
  <c r="Y126" i="4" s="1"/>
  <c r="Z126" i="4" s="1"/>
  <c r="AA126" i="4" s="1"/>
  <c r="AB126" i="4" s="1"/>
  <c r="AC126" i="4" s="1"/>
  <c r="AD126" i="4" s="1"/>
  <c r="AE126" i="4" s="1"/>
  <c r="AF126" i="4" s="1"/>
  <c r="J70" i="4"/>
  <c r="N120" i="4"/>
  <c r="L58" i="3" s="1"/>
  <c r="L71" i="4"/>
  <c r="L74" i="4" s="1"/>
  <c r="L77" i="4" s="1"/>
  <c r="L82" i="4" s="1"/>
  <c r="P120" i="4"/>
  <c r="L60" i="3" s="1"/>
  <c r="N71" i="4"/>
  <c r="N74" i="4" s="1"/>
  <c r="N77" i="4" s="1"/>
  <c r="N82" i="4" s="1"/>
  <c r="P71" i="4"/>
  <c r="P74" i="4" s="1"/>
  <c r="P77" i="4" s="1"/>
  <c r="P82" i="4" s="1"/>
  <c r="W71" i="4"/>
  <c r="W74" i="4" s="1"/>
  <c r="W77" i="4" s="1"/>
  <c r="W82" i="4" s="1"/>
  <c r="AC120" i="4"/>
  <c r="L58" i="6" s="1"/>
  <c r="AF120" i="4"/>
  <c r="L61" i="6" s="1"/>
  <c r="Z71" i="4"/>
  <c r="Z74" i="4" s="1"/>
  <c r="Z77" i="4" s="1"/>
  <c r="Z82" i="4" s="1"/>
  <c r="AD120" i="4"/>
  <c r="L59" i="6" s="1"/>
  <c r="X71" i="4"/>
  <c r="X74" i="4" s="1"/>
  <c r="X77" i="4" s="1"/>
  <c r="X82" i="4" s="1"/>
  <c r="AB120" i="4"/>
  <c r="L57" i="6" s="1"/>
  <c r="V71" i="4"/>
  <c r="V74" i="4" s="1"/>
  <c r="V77" i="4" s="1"/>
  <c r="V82" i="4" s="1"/>
  <c r="G120" i="4"/>
  <c r="L51" i="3" s="1"/>
  <c r="G85" i="4"/>
  <c r="H84" i="4" s="1"/>
  <c r="H85" i="4" s="1"/>
  <c r="I84" i="4" s="1"/>
  <c r="G71" i="4"/>
  <c r="G74" i="4" s="1"/>
  <c r="G77" i="4" s="1"/>
  <c r="G82" i="4" s="1"/>
  <c r="Y71" i="4"/>
  <c r="Y74" i="4" s="1"/>
  <c r="Y77" i="4" s="1"/>
  <c r="Y82" i="4" s="1"/>
  <c r="AE120" i="4"/>
  <c r="L60" i="6" s="1"/>
  <c r="U70" i="4"/>
  <c r="AG39" i="4"/>
  <c r="AH39" i="4" s="1"/>
  <c r="F107" i="4"/>
  <c r="G106" i="4" s="1"/>
  <c r="F103" i="4"/>
  <c r="G102" i="4" s="1"/>
  <c r="F74" i="4"/>
  <c r="F111" i="4"/>
  <c r="G110" i="4" s="1"/>
  <c r="G111" i="4" s="1"/>
  <c r="H110" i="4" s="1"/>
  <c r="H111" i="4" s="1"/>
  <c r="I110" i="4" s="1"/>
  <c r="F114" i="4"/>
  <c r="O120" i="4"/>
  <c r="L59" i="3" s="1"/>
  <c r="M71" i="4"/>
  <c r="M74" i="4" s="1"/>
  <c r="M77" i="4" s="1"/>
  <c r="M82" i="4" s="1"/>
  <c r="Q120" i="4"/>
  <c r="L61" i="3" s="1"/>
  <c r="U120" i="4"/>
  <c r="L50" i="6" s="1"/>
  <c r="K71" i="4"/>
  <c r="K74" i="4" s="1"/>
  <c r="K77" i="4" s="1"/>
  <c r="K82" i="4" s="1"/>
  <c r="I85" i="4" l="1"/>
  <c r="J84" i="4" s="1"/>
  <c r="J85" i="4" s="1"/>
  <c r="K84" i="4" s="1"/>
  <c r="K85" i="4" s="1"/>
  <c r="L84" i="4" s="1"/>
  <c r="L85" i="4" s="1"/>
  <c r="M84" i="4" s="1"/>
  <c r="M85" i="4" s="1"/>
  <c r="N84" i="4" s="1"/>
  <c r="N85" i="4" s="1"/>
  <c r="O84" i="4" s="1"/>
  <c r="O85" i="4" s="1"/>
  <c r="P84" i="4" s="1"/>
  <c r="P85" i="4" s="1"/>
  <c r="Q84" i="4" s="1"/>
  <c r="Q85" i="4" s="1"/>
  <c r="U84" i="4" s="1"/>
  <c r="U110" i="4" s="1"/>
  <c r="U111" i="4" s="1"/>
  <c r="V110" i="4" s="1"/>
  <c r="V111" i="4" s="1"/>
  <c r="W110" i="4" s="1"/>
  <c r="W111" i="4" s="1"/>
  <c r="X110" i="4" s="1"/>
  <c r="X111" i="4" s="1"/>
  <c r="Y110" i="4" s="1"/>
  <c r="Y111" i="4" s="1"/>
  <c r="Z110" i="4" s="1"/>
  <c r="Z111" i="4" s="1"/>
  <c r="AA110" i="4" s="1"/>
  <c r="AA111" i="4" s="1"/>
  <c r="AB110" i="4" s="1"/>
  <c r="AB111" i="4" s="1"/>
  <c r="AC110" i="4" s="1"/>
  <c r="AC111" i="4" s="1"/>
  <c r="AD110" i="4" s="1"/>
  <c r="AD111" i="4" s="1"/>
  <c r="AE110" i="4" s="1"/>
  <c r="AE111" i="4" s="1"/>
  <c r="AF110" i="4" s="1"/>
  <c r="AF111" i="4" s="1"/>
  <c r="G103" i="4"/>
  <c r="H102" i="4" s="1"/>
  <c r="H103" i="4" s="1"/>
  <c r="I102" i="4" s="1"/>
  <c r="M120" i="4"/>
  <c r="L57" i="3" s="1"/>
  <c r="K120" i="4"/>
  <c r="L55" i="3" s="1"/>
  <c r="J120" i="4"/>
  <c r="L54" i="3" s="1"/>
  <c r="I120" i="4"/>
  <c r="L53" i="3" s="1"/>
  <c r="H120" i="4"/>
  <c r="L52" i="3" s="1"/>
  <c r="R39" i="4"/>
  <c r="S39" i="4" s="1"/>
  <c r="G114" i="4"/>
  <c r="H114" i="4" s="1"/>
  <c r="G107" i="4"/>
  <c r="H106" i="4" s="1"/>
  <c r="H107" i="4" s="1"/>
  <c r="I106" i="4" s="1"/>
  <c r="I107" i="4" s="1"/>
  <c r="J106" i="4" s="1"/>
  <c r="I111" i="4"/>
  <c r="J110" i="4" s="1"/>
  <c r="L120" i="4"/>
  <c r="L56" i="3" s="1"/>
  <c r="R70" i="4"/>
  <c r="J71" i="4"/>
  <c r="J74" i="4" s="1"/>
  <c r="J77" i="4" s="1"/>
  <c r="J82" i="4" s="1"/>
  <c r="F77" i="4"/>
  <c r="F115" i="4"/>
  <c r="G115" i="4" s="1"/>
  <c r="H115" i="4" s="1"/>
  <c r="I115" i="4" s="1"/>
  <c r="J115" i="4" s="1"/>
  <c r="K115" i="4" s="1"/>
  <c r="L115" i="4" s="1"/>
  <c r="M115" i="4" s="1"/>
  <c r="N115" i="4" s="1"/>
  <c r="O115" i="4" s="1"/>
  <c r="P115" i="4" s="1"/>
  <c r="Q115" i="4" s="1"/>
  <c r="Z120" i="4"/>
  <c r="L55" i="6" s="1"/>
  <c r="U71" i="4"/>
  <c r="AG70" i="4"/>
  <c r="AH70" i="4" s="1"/>
  <c r="AA120" i="4"/>
  <c r="L56" i="6" s="1"/>
  <c r="I114" i="4"/>
  <c r="J114" i="4" s="1"/>
  <c r="K114" i="4" s="1"/>
  <c r="L114" i="4" s="1"/>
  <c r="M114" i="4" s="1"/>
  <c r="N114" i="4" s="1"/>
  <c r="O114" i="4" s="1"/>
  <c r="P114" i="4" s="1"/>
  <c r="Q114" i="4" s="1"/>
  <c r="I103" i="4"/>
  <c r="J102" i="4" s="1"/>
  <c r="J103" i="4" s="1"/>
  <c r="K102" i="4" s="1"/>
  <c r="K103" i="4" s="1"/>
  <c r="L102" i="4" s="1"/>
  <c r="L103" i="4" s="1"/>
  <c r="M102" i="4" s="1"/>
  <c r="M103" i="4" s="1"/>
  <c r="N102" i="4" s="1"/>
  <c r="N103" i="4" s="1"/>
  <c r="O102" i="4" s="1"/>
  <c r="O103" i="4" s="1"/>
  <c r="P102" i="4" s="1"/>
  <c r="P103" i="4" s="1"/>
  <c r="Q102" i="4" s="1"/>
  <c r="Q103" i="4" s="1"/>
  <c r="U85" i="4" l="1"/>
  <c r="V84" i="4" s="1"/>
  <c r="V85" i="4" s="1"/>
  <c r="W84" i="4" s="1"/>
  <c r="W85" i="4" s="1"/>
  <c r="X84" i="4" s="1"/>
  <c r="X85" i="4" s="1"/>
  <c r="Y84" i="4" s="1"/>
  <c r="Y85" i="4" s="1"/>
  <c r="Z84" i="4" s="1"/>
  <c r="Z85" i="4" s="1"/>
  <c r="AA84" i="4" s="1"/>
  <c r="AA85" i="4" s="1"/>
  <c r="AB84" i="4" s="1"/>
  <c r="AB85" i="4" s="1"/>
  <c r="AC84" i="4" s="1"/>
  <c r="AC85" i="4" s="1"/>
  <c r="AD84" i="4" s="1"/>
  <c r="AD85" i="4" s="1"/>
  <c r="AE84" i="4" s="1"/>
  <c r="AE85" i="4" s="1"/>
  <c r="AF84" i="4" s="1"/>
  <c r="AF85" i="4" s="1"/>
  <c r="U106" i="4"/>
  <c r="U102" i="4"/>
  <c r="U103" i="4" s="1"/>
  <c r="V102" i="4" s="1"/>
  <c r="V103" i="4" s="1"/>
  <c r="W102" i="4" s="1"/>
  <c r="W103" i="4" s="1"/>
  <c r="X102" i="4" s="1"/>
  <c r="X103" i="4" s="1"/>
  <c r="Y102" i="4" s="1"/>
  <c r="Y103" i="4" s="1"/>
  <c r="Z102" i="4" s="1"/>
  <c r="Z103" i="4" s="1"/>
  <c r="AA102" i="4" s="1"/>
  <c r="AA103" i="4" s="1"/>
  <c r="AB102" i="4" s="1"/>
  <c r="AB103" i="4" s="1"/>
  <c r="AC102" i="4" s="1"/>
  <c r="AC103" i="4" s="1"/>
  <c r="AD102" i="4" s="1"/>
  <c r="AD103" i="4" s="1"/>
  <c r="AE102" i="4" s="1"/>
  <c r="AE103" i="4" s="1"/>
  <c r="AF102" i="4" s="1"/>
  <c r="AF103" i="4" s="1"/>
  <c r="R71" i="4"/>
  <c r="S71" i="4" s="1"/>
  <c r="J111" i="4"/>
  <c r="K110" i="4" s="1"/>
  <c r="K111" i="4" s="1"/>
  <c r="L110" i="4" s="1"/>
  <c r="L111" i="4" s="1"/>
  <c r="M110" i="4" s="1"/>
  <c r="M111" i="4" s="1"/>
  <c r="N110" i="4" s="1"/>
  <c r="N111" i="4" s="1"/>
  <c r="O110" i="4" s="1"/>
  <c r="O111" i="4" s="1"/>
  <c r="P110" i="4" s="1"/>
  <c r="P111" i="4" s="1"/>
  <c r="Q110" i="4" s="1"/>
  <c r="Q111" i="4" s="1"/>
  <c r="J107" i="4"/>
  <c r="K106" i="4" s="1"/>
  <c r="K107" i="4" s="1"/>
  <c r="L106" i="4" s="1"/>
  <c r="L107" i="4" s="1"/>
  <c r="M106" i="4" s="1"/>
  <c r="M107" i="4" s="1"/>
  <c r="N106" i="4" s="1"/>
  <c r="N107" i="4" s="1"/>
  <c r="O106" i="4" s="1"/>
  <c r="O107" i="4" s="1"/>
  <c r="P106" i="4" s="1"/>
  <c r="P107" i="4" s="1"/>
  <c r="Q106" i="4" s="1"/>
  <c r="Q107" i="4" s="1"/>
  <c r="R74" i="4"/>
  <c r="S74" i="4" s="1"/>
  <c r="U107" i="4"/>
  <c r="V106" i="4" s="1"/>
  <c r="V107" i="4" s="1"/>
  <c r="W106" i="4" s="1"/>
  <c r="W107" i="4" s="1"/>
  <c r="X106" i="4" s="1"/>
  <c r="X107" i="4" s="1"/>
  <c r="Y106" i="4" s="1"/>
  <c r="Y107" i="4" s="1"/>
  <c r="Z106" i="4" s="1"/>
  <c r="Z107" i="4" s="1"/>
  <c r="AA106" i="4" s="1"/>
  <c r="AA107" i="4" s="1"/>
  <c r="AB106" i="4" s="1"/>
  <c r="AB107" i="4" s="1"/>
  <c r="AC106" i="4" s="1"/>
  <c r="AC107" i="4" s="1"/>
  <c r="AD106" i="4" s="1"/>
  <c r="AD107" i="4" s="1"/>
  <c r="AE106" i="4" s="1"/>
  <c r="AE107" i="4" s="1"/>
  <c r="AF106" i="4" s="1"/>
  <c r="AF107" i="4" s="1"/>
  <c r="U74" i="4"/>
  <c r="AG71" i="4"/>
  <c r="AH71" i="4" s="1"/>
  <c r="U114" i="4"/>
  <c r="V114" i="4" s="1"/>
  <c r="W114" i="4" s="1"/>
  <c r="X114" i="4" s="1"/>
  <c r="Y114" i="4" s="1"/>
  <c r="Z114" i="4" s="1"/>
  <c r="AA114" i="4" s="1"/>
  <c r="AB114" i="4" s="1"/>
  <c r="AC114" i="4" s="1"/>
  <c r="AD114" i="4" s="1"/>
  <c r="AE114" i="4" s="1"/>
  <c r="AF114" i="4" s="1"/>
  <c r="F82" i="4"/>
  <c r="F116" i="4"/>
  <c r="G116" i="4" s="1"/>
  <c r="H116" i="4" s="1"/>
  <c r="I116" i="4" s="1"/>
  <c r="J116" i="4" s="1"/>
  <c r="K116" i="4" s="1"/>
  <c r="L116" i="4" s="1"/>
  <c r="M116" i="4" s="1"/>
  <c r="N116" i="4" s="1"/>
  <c r="O116" i="4" s="1"/>
  <c r="P116" i="4" s="1"/>
  <c r="Q116" i="4" s="1"/>
  <c r="R77" i="4"/>
  <c r="S77" i="4" s="1"/>
  <c r="S70" i="4"/>
  <c r="Y120" i="4" s="1"/>
  <c r="L54" i="6" s="1"/>
  <c r="V120" i="4"/>
  <c r="L51" i="6" s="1"/>
  <c r="W120" i="4" l="1"/>
  <c r="L52" i="6" s="1"/>
  <c r="F117" i="4"/>
  <c r="G117" i="4" s="1"/>
  <c r="H117" i="4" s="1"/>
  <c r="I117" i="4" s="1"/>
  <c r="J117" i="4" s="1"/>
  <c r="K117" i="4" s="1"/>
  <c r="L117" i="4" s="1"/>
  <c r="M117" i="4" s="1"/>
  <c r="N117" i="4" s="1"/>
  <c r="O117" i="4" s="1"/>
  <c r="P117" i="4" s="1"/>
  <c r="Q117" i="4" s="1"/>
  <c r="R82" i="4"/>
  <c r="S82" i="4" s="1"/>
  <c r="X120" i="4"/>
  <c r="L53" i="6" s="1"/>
  <c r="U77" i="4"/>
  <c r="AG74" i="4"/>
  <c r="AH74" i="4" s="1"/>
  <c r="U115" i="4"/>
  <c r="V115" i="4" s="1"/>
  <c r="W115" i="4" s="1"/>
  <c r="X115" i="4" s="1"/>
  <c r="Y115" i="4" s="1"/>
  <c r="Z115" i="4" s="1"/>
  <c r="AA115" i="4" s="1"/>
  <c r="AB115" i="4" s="1"/>
  <c r="AC115" i="4" s="1"/>
  <c r="AD115" i="4" s="1"/>
  <c r="AE115" i="4" s="1"/>
  <c r="AF115" i="4" s="1"/>
  <c r="U82" i="4" l="1"/>
  <c r="AG77" i="4"/>
  <c r="AH77" i="4" s="1"/>
  <c r="U116" i="4"/>
  <c r="V116" i="4" s="1"/>
  <c r="W116" i="4" s="1"/>
  <c r="X116" i="4" s="1"/>
  <c r="Y116" i="4" s="1"/>
  <c r="Z116" i="4" s="1"/>
  <c r="AA116" i="4" s="1"/>
  <c r="AB116" i="4" s="1"/>
  <c r="AC116" i="4" s="1"/>
  <c r="AD116" i="4" s="1"/>
  <c r="AE116" i="4" s="1"/>
  <c r="AF116" i="4" s="1"/>
  <c r="AG82" i="4" l="1"/>
  <c r="AH82" i="4" s="1"/>
  <c r="U117" i="4"/>
  <c r="V117" i="4" s="1"/>
  <c r="W117" i="4" s="1"/>
  <c r="X117" i="4" s="1"/>
  <c r="Y117" i="4" s="1"/>
  <c r="Z117" i="4" s="1"/>
  <c r="AA117" i="4" s="1"/>
  <c r="AB117" i="4" s="1"/>
  <c r="AC117" i="4" s="1"/>
  <c r="AD117" i="4" s="1"/>
  <c r="AE117" i="4" s="1"/>
  <c r="AF117" i="4" s="1"/>
</calcChain>
</file>

<file path=xl/sharedStrings.xml><?xml version="1.0" encoding="utf-8"?>
<sst xmlns="http://schemas.openxmlformats.org/spreadsheetml/2006/main" count="334" uniqueCount="192">
  <si>
    <t>Yhteensä</t>
  </si>
  <si>
    <t>Arvonlisävero</t>
  </si>
  <si>
    <t>Lainojen lyhennykset</t>
  </si>
  <si>
    <t>Per kk</t>
  </si>
  <si>
    <t>Materiaalit ja tarvikkeet</t>
  </si>
  <si>
    <t>Rahti</t>
  </si>
  <si>
    <t>Ulkopuoliset palvelut</t>
  </si>
  <si>
    <t>Toimiston vuokra</t>
  </si>
  <si>
    <t>Mainoskulut, messut</t>
  </si>
  <si>
    <t>Koneet ja laitteet</t>
  </si>
  <si>
    <t>Internet, tietoliikenne</t>
  </si>
  <si>
    <t>Korkokulut</t>
  </si>
  <si>
    <t>Muut rahoituskulut</t>
  </si>
  <si>
    <t>EROTUS +/-</t>
  </si>
  <si>
    <t>KK:N ALKUKASSA</t>
  </si>
  <si>
    <t>KK:N LOPPUKASSA</t>
  </si>
  <si>
    <t>Henkilösivukulut</t>
  </si>
  <si>
    <t>Muut vuokrat (mm.leasing)</t>
  </si>
  <si>
    <t>Matkakulut</t>
  </si>
  <si>
    <t>Edustuskulut</t>
  </si>
  <si>
    <t>Investoinnit</t>
  </si>
  <si>
    <t>Toimistokalusteet</t>
  </si>
  <si>
    <t>Kirjanpito ja tilintarkastus</t>
  </si>
  <si>
    <t>Vakuutukset</t>
  </si>
  <si>
    <t>RAHANKÄYTTÖ YHTEENSÄ</t>
  </si>
  <si>
    <t>yht</t>
  </si>
  <si>
    <t xml:space="preserve">Huom! Per kk rivi </t>
  </si>
  <si>
    <t>on 12 kk:n keskiarvo</t>
  </si>
  <si>
    <t>kuukausi</t>
  </si>
  <si>
    <t>Lankapuhelin, faksi, gsm</t>
  </si>
  <si>
    <t>Rakennukset</t>
  </si>
  <si>
    <t>Henkilöstökulut yhteensä</t>
  </si>
  <si>
    <t>Muut verot</t>
  </si>
  <si>
    <t xml:space="preserve">Työnantajasuoritukset </t>
  </si>
  <si>
    <t xml:space="preserve">Vapaaehtoiset henkilöstökulut </t>
  </si>
  <si>
    <t>AVUSTUKSET</t>
  </si>
  <si>
    <t>LAINOJEN NOSTOT</t>
  </si>
  <si>
    <t>PÄÄOMASIJOITUKSET</t>
  </si>
  <si>
    <t>TUOTOT YHTEENSÄ</t>
  </si>
  <si>
    <t xml:space="preserve">KK:N ALKU OMA PÄÄOMA </t>
  </si>
  <si>
    <t>Poistot</t>
  </si>
  <si>
    <t>KK:N LOPPU OMA PÄÄOMA</t>
  </si>
  <si>
    <t>KIRJANPIDON TULOS</t>
  </si>
  <si>
    <t>LIIKETOIMINTA</t>
  </si>
  <si>
    <t>- Alkukassa</t>
  </si>
  <si>
    <t>- Loppukassa</t>
  </si>
  <si>
    <t>LAINAT</t>
  </si>
  <si>
    <t>Kassan riittävyys</t>
  </si>
  <si>
    <t>KASSAN RIITTÄVYYS</t>
  </si>
  <si>
    <t>PÄÄOMAT</t>
  </si>
  <si>
    <t>Tavoite kassa vs toteutunut</t>
  </si>
  <si>
    <t>TAVOITEKASSA</t>
  </si>
  <si>
    <t>Oma pääoma</t>
  </si>
  <si>
    <t>KK</t>
  </si>
  <si>
    <t>Indeksi</t>
  </si>
  <si>
    <t>Selite</t>
  </si>
  <si>
    <t>Indeksi 
arvo</t>
  </si>
  <si>
    <t>Yli 2,0</t>
  </si>
  <si>
    <t>Kassa riittää yli 6kk</t>
  </si>
  <si>
    <t>Väri</t>
  </si>
  <si>
    <t>1,0-2,0</t>
  </si>
  <si>
    <t>Kassa riittää 3-6kk</t>
  </si>
  <si>
    <t>Kassa riittää 1-3kk</t>
  </si>
  <si>
    <t>Kassa riittää alle 1kk</t>
  </si>
  <si>
    <t>0,3-1,0</t>
  </si>
  <si>
    <t>Alle 0,3</t>
  </si>
  <si>
    <t>Vihreä</t>
  </si>
  <si>
    <t>Keltainen</t>
  </si>
  <si>
    <t>Punainen</t>
  </si>
  <si>
    <t>Laskentatapa:</t>
  </si>
  <si>
    <t>Kassa / 3kk edellisen kuukauden kulujen summa</t>
  </si>
  <si>
    <t>Kirjanpidon tulos (/kk)</t>
  </si>
  <si>
    <t>1.kk</t>
  </si>
  <si>
    <t>2.kk</t>
  </si>
  <si>
    <t>3.kk</t>
  </si>
  <si>
    <t>4.kk</t>
  </si>
  <si>
    <t>5.kk</t>
  </si>
  <si>
    <t>6.kk</t>
  </si>
  <si>
    <t>7.kk</t>
  </si>
  <si>
    <t>8.kk</t>
  </si>
  <si>
    <t>9.kk</t>
  </si>
  <si>
    <t>10.kk</t>
  </si>
  <si>
    <t>11.kk</t>
  </si>
  <si>
    <t>12.kk</t>
  </si>
  <si>
    <t>YRITYKSEN NIMI:</t>
  </si>
  <si>
    <t>1. Vuosi</t>
  </si>
  <si>
    <t>2. Vuosi</t>
  </si>
  <si>
    <t>Myyynnin Alv</t>
  </si>
  <si>
    <t>Oston Alv</t>
  </si>
  <si>
    <t>Myyntikate</t>
  </si>
  <si>
    <t>YRITYKSEN TALOUDEN SUUNNITTELU</t>
  </si>
  <si>
    <t>Yrityksen nimi:</t>
  </si>
  <si>
    <t>Laskelman päivämäärä:</t>
  </si>
  <si>
    <t>OmaYritys Oy</t>
  </si>
  <si>
    <t>Toimistopalvelut</t>
  </si>
  <si>
    <t>1.vuosi</t>
  </si>
  <si>
    <t>Alv 0% myynti (ulkomaankauppa, tms)</t>
  </si>
  <si>
    <t>AVUSTUKSET YHT.</t>
  </si>
  <si>
    <t xml:space="preserve">Muut alv:n sisältävät kulut </t>
  </si>
  <si>
    <t>Muut alvittomat kulut</t>
  </si>
  <si>
    <t>Kassavirtalaskelman yrityskohtaiset arvot</t>
  </si>
  <si>
    <t>Kassa</t>
  </si>
  <si>
    <t>Osakepääoma</t>
  </si>
  <si>
    <t>Pääomalainat</t>
  </si>
  <si>
    <t>Kassavirtalaskelman kaavoissa käytetään tässä määriteltyjä</t>
  </si>
  <si>
    <t>yrityskohtaisia arvoja</t>
  </si>
  <si>
    <t>Kassavirtalaskelman ohjeet</t>
  </si>
  <si>
    <t>Laskelman kohta</t>
  </si>
  <si>
    <t>Ohje</t>
  </si>
  <si>
    <t>Toimiston vuokran lisäksi mahdolliset neuvottelutilojen vuokrat ja muut tilavuokrat</t>
  </si>
  <si>
    <t>Esim. tietokoneiden leasing -maksut</t>
  </si>
  <si>
    <t>Kassan riittävyys edellisen 3 kuukauden menoilla. Laskenta: kuukauden loppukassa / viimeisen 3. kuukauden kulut 
Yli 2,0 Kassa riittää yli 6kk
1,0-2,0 Kassa riittää 3-6kk
0,3-1,0 Kassa riittää 1-3kk
Alle 0,3 Kassa riittää alle 1kk</t>
  </si>
  <si>
    <t>Ennakonpidätys prosentin voi muuttaa tarvittaessa ohjeistus -välilehden kohdasta yrityskohtainen ennakonpidätys %</t>
  </si>
  <si>
    <t>Esim. ulkomaankauppa</t>
  </si>
  <si>
    <t>Ennakkovero maksetaan kuukauden 23pv</t>
  </si>
  <si>
    <t>Kuukauden 1pv kassatilanne. Kassatilanne kirjataan laskelman ensimmäiselle kuukaudelle. Jatkossa kuukauden loppukassa lasketaan tuottojen ja kulujen perusteella. Kuukauden alkukassaksi otetaan automaattisesti edellisen kuukauden alkukassa</t>
  </si>
  <si>
    <t>Kuukauden viimeisen päivän kassatilanne. Lasketaan automaattisesti kuukauden tuottojen ja kulujen perusteella</t>
  </si>
  <si>
    <t>Tavoitekassatilanne kuukauden viimesenä päivänä</t>
  </si>
  <si>
    <t>KASSA</t>
  </si>
  <si>
    <t>Kassan tilanne liiketoiminnan tuotoilla</t>
  </si>
  <si>
    <t>Kassan tilanne liiketoiminnan tuotoilla ja avustuksilla</t>
  </si>
  <si>
    <t>Kassan tilanne liiketoiminnan tuotoilla, avustuksilla ja lainoilla</t>
  </si>
  <si>
    <t xml:space="preserve">Kassa -osio havainnollistaa kassan tilannetta liiketoiminnan tuotoilla sekä niin että kassan laskennassa huomioidaan myös avustukset, lainat ja pääomasijoitukset. Osion laskelman mukainen kassan kehitys löytyy myös graafisessa muodossa graafit -välilehdeltä kassa -kuvaajasta </t>
  </si>
  <si>
    <t>Kuukauden Alv</t>
  </si>
  <si>
    <t>Maksettu Alv</t>
  </si>
  <si>
    <t>Alv saldo ennen maksuja</t>
  </si>
  <si>
    <t>Täyttö ohjeet</t>
  </si>
  <si>
    <t>Kaavio</t>
  </si>
  <si>
    <t>Kirjanpidon tulos</t>
  </si>
  <si>
    <t>Tavoite vs toteutunut kassa</t>
  </si>
  <si>
    <t>Taulukossa esitetään kassan riittävyys edellisen 3 kuukauden menoilla.  
Yli 2,0 Kassa riittää yli 6kk
1,0-2,0 Kassa riittää 3-6kk
0,3-1,0 Kassa riittää 1-3kk
Alle 0,3 Kassa riittää alle 1kk
Laskenta: kuukauden loppukassa / viimeisen 3. kuukauden kulut</t>
  </si>
  <si>
    <t>Kassavirtalaskelman kuvaajat 1.vuosi</t>
  </si>
  <si>
    <t>Kassavirtalaskelman kuvaajat 2.vuosi</t>
  </si>
  <si>
    <t>Kuvaajien ohjeet</t>
  </si>
  <si>
    <t>Kassavirtalaskelman kuvaajat</t>
  </si>
  <si>
    <t>KK:n alkukassa</t>
  </si>
  <si>
    <t>KK:n loppukassa</t>
  </si>
  <si>
    <t>Tavoitekassa</t>
  </si>
  <si>
    <t>Liiketoiminta</t>
  </si>
  <si>
    <t>Avustukset</t>
  </si>
  <si>
    <t>Lainat</t>
  </si>
  <si>
    <t>Alv laskelma</t>
  </si>
  <si>
    <t>Palkat(brutto)</t>
  </si>
  <si>
    <t>ALV LASKELMA</t>
  </si>
  <si>
    <t>Kassvirtalaskelman ohjeet</t>
  </si>
  <si>
    <t>Kassavirtalaskelman tulos</t>
  </si>
  <si>
    <t>KASSAVIRTALASKELMAN TULOS</t>
  </si>
  <si>
    <t xml:space="preserve">Esim. aulapalvelut, siivous, yms. </t>
  </si>
  <si>
    <t>Esim. internet -yhteys</t>
  </si>
  <si>
    <t xml:space="preserve">Kassavirtalaskelman tulos liiketoiminnan tuotoilla/kuluilla sekä niin että tuloksen laskennassa huomioidaan myös avustukset, lainat ja pääomasijoitukset. Huomioi että kassavirtalaskelman tulos voi poiketa paljonkin kirjanpidon tuloksesta, koska kassavirtalaskelman tuloksen laskennassa on investoinnit, muttei poistoja, tulot ja menot rahan liikkumisen, ei suoriteperusteen mukaan jne. </t>
  </si>
  <si>
    <t>Kassavirtalaskelman tulos (kumulatiivinen)</t>
  </si>
  <si>
    <t>Kirjanpidosta saatava kuukauden tulos, joka on syötettävä tieto. Huomioi että kirjanpidon tulos poikkeaa aina ja joskus jopa paljonkin kassavirtalaskelman tuloksesta, koska kassavirtalaskelman tuloksen laskennassa on investoinnit, muttei poistoja, tulot ja menot rahan liikkumisen, ei suoriteperusteen mukaan jne.</t>
  </si>
  <si>
    <t xml:space="preserve">Tuote- tai asiakasryhmä </t>
  </si>
  <si>
    <t>TUOTOT YHTEENSÄ (SIS ALV)</t>
  </si>
  <si>
    <t>Suorat ostot/ alihankinta</t>
  </si>
  <si>
    <t>Materiaaliostot</t>
  </si>
  <si>
    <t>Alihankintaostot</t>
  </si>
  <si>
    <t>Muut suorat kulut</t>
  </si>
  <si>
    <t>Myyntikate -%</t>
  </si>
  <si>
    <t xml:space="preserve">Henkilösivukuluihin kirjataan sekä TEL että YEL sivukulut. Kaavat laskevat kaikkien henkilöiden sivukulut TEL prosentilla (21,5%) ja sos vak maksuilla (3,8%). Huomioi että YEL maksetaan sopimuksen mukaisesti. Kun tiedetään todelliset YEL/TEL kustannukset/kuukausi (eläkevakuutusyhtiön laskelma), niin korvataan kaavat todellisilla sivukuluilla. Jos kesken tilikauden palkataan uusia henkilöitä, tulee sivukulut korjata palkkoja vastaaviksi. </t>
  </si>
  <si>
    <t>PALKAT (brutto yht)</t>
  </si>
  <si>
    <t>Maksettavat palkat</t>
  </si>
  <si>
    <t xml:space="preserve">Työnantajasuoritukset (10. pvä) </t>
  </si>
  <si>
    <t>Ennakonpidätys 27% + Sotu 3%. Laskelman kaavat voi korvata toteutuneilla työnantajatilityksillä (maksulapun koodit 80 = ja 81=)</t>
  </si>
  <si>
    <t>MUUT KULUT</t>
  </si>
  <si>
    <t>Toimitilavuokrat</t>
  </si>
  <si>
    <t>Muut kulut yhteensä</t>
  </si>
  <si>
    <t>Lähde 1</t>
  </si>
  <si>
    <t>Lähde 2</t>
  </si>
  <si>
    <t>Liiketoiminnan muut tuotot</t>
  </si>
  <si>
    <t>LASKELMAT KUVAAJIA VARTEN  --------&gt;</t>
  </si>
  <si>
    <t>Ennakonpidätykset, keskim.30%</t>
  </si>
  <si>
    <t xml:space="preserve">Yrityksen omaisuusvakuutukset esim. palo, varkaus, hallinnon vastuuvakuutus jne. Ei pakollisia henkilöstöön liittyviä vakuutuksia tähän kohtaan. Ne tulevat laskelman kohtaan henkilösivukulut </t>
  </si>
  <si>
    <t>Ver 21.2.07</t>
  </si>
  <si>
    <t>Ennakonpidätys 27% + sotu 3% =</t>
  </si>
  <si>
    <t>Palkat ilman henkilösivukuluja ja työnantajasuorituksia. 
Maksettavat lomapalkat ja lomarahat kirjataan palkoiksi heinäkuulle. 
Lomapalkan laskenta: (kk palkka / 25) x lomapäivät/kk x 12kk
Lomarahan laskenta: 50% x lomapalkka</t>
  </si>
  <si>
    <t>Arvonlisävero maksetaan kuukauden 15pv. 
Arvonlisäveron arviolaskelma löytyy kassavirtataulukon lopusta</t>
  </si>
  <si>
    <t xml:space="preserve">Kassavirtalaskelman tulos kuvaajassa esitetään kassavirtalaskelman tuloksen kehittymisen 12kk jakson aikana. Tulos on pilkottu pelkkään liiketoiminnan tulokseen sekä tulokseen jossa mukana on myös avustukset, lainat ja pääomasijoitukset. Tiedot kuvaajaan haetaan kohdasta kassavirtalaskelman tulos
Huomioi että kassavirtalaskelman tulos voi poiketa paljonkin kirjanpidon tuloksesta, koska kassavirtalaskelman tuloksen laskennassa on investoinnit, muttei poistoja, tulot ja menot rahan liikkumisen, ei suoriteperusteen mukaan jne. </t>
  </si>
  <si>
    <t xml:space="preserve">Kassa kuvaajassa esitetään kassan kehittymisen 12kk jakson aikana. Kassan on kehittyminen esitetään puhtailla liiketoiminnan tuotoilla sekä  niin että mukana on myös avustukset, lainat ja pääomasijoitukset. Tiedot kuvaajaan haetaan laskelman lopusta kohdasta kassa. </t>
  </si>
  <si>
    <t>Kuvaajassa esitetään kirjanpidon tulos kuukausittain.  Tiedot kuvaajaan kohdasta kirjanpidon tulos</t>
  </si>
  <si>
    <t>Kuvaajassa esitetään oman pääoman määrä kuukausittain.  Tiedot kuvaajaan haetaan kohdasta kk:n loppu oma pääoma</t>
  </si>
  <si>
    <t>Kuvaajassa esitetään tavoitekassa ja kassan toteutumatiedon vertailu</t>
  </si>
  <si>
    <t>Maksettu arvonlisävero haetaan riviltä 66 kirjauksen mukaiseksi. Maksettu arvonlisävero tarvitaan Alv saldon laskentaan tuleville kuukausille</t>
  </si>
  <si>
    <t>Kuukaudelle kohdentuva ostojen sisältämä arvonlisävero</t>
  </si>
  <si>
    <t>Kuukaudelle kohdentuvan arvonlisäveron summa (oston alv - myynnin alv)</t>
  </si>
  <si>
    <t>Kuukaudelle kohdentuva myyntien sisältämä arvonlisävero</t>
  </si>
  <si>
    <t xml:space="preserve">ALV osio on apulaskelma maksettavan arvonlisäveron määrän arvioimiseen. Laskelman kohta Alv saldo ennen maksuja tulee kirjata maksettavaksi arvolisäveroksi laskelman riville 66. </t>
  </si>
  <si>
    <t xml:space="preserve">Kuukauden maksettava arvonlisävero, jossa huomioidaan edellisen kuukauden alv saldo. Mikäli arvo on negatiivinen niin kuukaudella on maksettavaa arvonlisäveroa ja vastaava summa tulee kirjata maksettavaksi arvonlisäveroksi kohtaan arvonlisävero (rivi 66). Vastaavasti jos arvo on positiivinen niin ko.kuukautena maksettavaa arvonlisäveroa ei ole. 
Kirjaa alv saldo laskelman toiselle kuukaudelle kohtaan alv saldo ennen maksuja. </t>
  </si>
  <si>
    <t xml:space="preserve">Kassa </t>
  </si>
  <si>
    <t xml:space="preserve">Kassavirtalaskelman tulos </t>
  </si>
  <si>
    <t>Yritys Oy</t>
  </si>
  <si>
    <t>Ver 13.03.2013</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</si>
</sst>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ont>
    <font>
      <b/>
      <u/>
      <sz val="10"/>
      <name val="Arial"/>
      <family val="2"/>
    </font>
    <font>
      <i/>
      <sz val="10"/>
      <name val="Arial"/>
      <family val="2"/>
    </font>
    <font>
      <sz val="10"/>
      <name val="Arial"/>
      <family val="2"/>
    </font>
    <font>
      <b/>
      <sz val="10"/>
      <name val="Arial"/>
      <family val="2"/>
    </font>
    <font>
      <b/>
      <i/>
      <sz val="10"/>
      <name val="Arial"/>
      <family val="2"/>
    </font>
    <font>
      <u/>
      <sz val="10"/>
      <color indexed="12"/>
      <name val="Arial"/>
    </font>
    <font>
      <b/>
      <sz val="15"/>
      <name val="Arial"/>
      <family val="2"/>
    </font>
    <font>
      <b/>
      <sz val="12"/>
      <name val="Arial"/>
      <family val="2"/>
    </font>
    <font>
      <sz val="11"/>
      <name val="Arial"/>
    </font>
    <font>
      <sz val="10"/>
      <color indexed="10"/>
      <name val="Arial"/>
      <family val="2"/>
    </font>
    <font>
      <b/>
      <sz val="11"/>
      <name val="Arial"/>
      <family val="2"/>
    </font>
    <font>
      <b/>
      <u/>
      <sz val="12"/>
      <name val="Arial"/>
      <family val="2"/>
    </font>
    <font>
      <b/>
      <u/>
      <sz val="10"/>
      <color indexed="12"/>
      <name val="Arial"/>
      <family val="2"/>
    </font>
    <font>
      <sz val="10"/>
      <color indexed="9"/>
      <name val="Arial"/>
      <family val="2"/>
    </font>
    <font>
      <sz val="12"/>
      <name val="Arial"/>
      <family val="2"/>
    </font>
    <font>
      <sz val="10"/>
      <color indexed="22"/>
      <name val="Arial"/>
      <family val="2"/>
    </font>
    <font>
      <u/>
      <sz val="10"/>
      <name val="Arial"/>
      <family val="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11"/>
        <bgColor indexed="64"/>
      </patternFill>
    </fill>
    <fill>
      <patternFill patternType="solid">
        <fgColor indexed="13"/>
        <bgColor indexed="64"/>
      </patternFill>
    </fill>
    <fill>
      <patternFill patternType="solid">
        <fgColor indexed="50"/>
        <bgColor indexed="64"/>
      </patternFill>
    </fill>
  </fills>
  <borders count="10">
    <border>
      <left/>
      <right/>
      <top/>
      <bottom/>
      <diagonal/>
    </border>
    <border>
      <left style="thin">
        <color indexed="64"/>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6" fillId="0" borderId="0" applyNumberFormat="0" applyFill="0" applyBorder="0" applyAlignment="0" applyProtection="0">
      <alignment vertical="top"/>
      <protection locked="0"/>
    </xf>
  </cellStyleXfs>
  <cellXfs count="139">
    <xf numFmtId="0" fontId="0" fillId="0" borderId="0" xfId="0"/>
    <xf numFmtId="4" fontId="3" fillId="0" borderId="0" xfId="0" applyNumberFormat="1" applyFont="1"/>
    <xf numFmtId="0" fontId="3" fillId="0" borderId="0" xfId="0" applyFont="1"/>
    <xf numFmtId="4" fontId="3" fillId="0" borderId="0" xfId="0" applyNumberFormat="1" applyFont="1" applyFill="1" applyBorder="1"/>
    <xf numFmtId="3" fontId="3" fillId="0" borderId="0" xfId="0" applyNumberFormat="1" applyFont="1" applyFill="1" applyBorder="1"/>
    <xf numFmtId="4" fontId="2" fillId="0" borderId="0" xfId="0" quotePrefix="1" applyNumberFormat="1" applyFont="1" applyFill="1" applyBorder="1" applyAlignment="1">
      <alignment horizontal="right"/>
    </xf>
    <xf numFmtId="4" fontId="2" fillId="0" borderId="1" xfId="0" quotePrefix="1" applyNumberFormat="1" applyFont="1" applyFill="1" applyBorder="1" applyAlignment="1">
      <alignment horizontal="right"/>
    </xf>
    <xf numFmtId="4" fontId="3" fillId="0" borderId="0" xfId="0" applyNumberFormat="1" applyFont="1" applyBorder="1"/>
    <xf numFmtId="0" fontId="3" fillId="0" borderId="0" xfId="0" applyFont="1" applyBorder="1"/>
    <xf numFmtId="0" fontId="4" fillId="0" borderId="0" xfId="0" applyFont="1"/>
    <xf numFmtId="4" fontId="3" fillId="0" borderId="1" xfId="0" applyNumberFormat="1" applyFont="1" applyBorder="1"/>
    <xf numFmtId="3" fontId="3" fillId="0" borderId="0" xfId="0" applyNumberFormat="1" applyFont="1" applyBorder="1"/>
    <xf numFmtId="4" fontId="3" fillId="0" borderId="1" xfId="0" applyNumberFormat="1" applyFont="1" applyBorder="1" applyAlignment="1">
      <alignment horizontal="right"/>
    </xf>
    <xf numFmtId="0" fontId="4" fillId="0" borderId="0" xfId="0" applyFont="1" applyFill="1" applyBorder="1"/>
    <xf numFmtId="0" fontId="3" fillId="0" borderId="2" xfId="0" applyFont="1" applyBorder="1"/>
    <xf numFmtId="4" fontId="4" fillId="0" borderId="2" xfId="0" applyNumberFormat="1" applyFont="1" applyFill="1" applyBorder="1" applyAlignment="1">
      <alignment horizontal="center"/>
    </xf>
    <xf numFmtId="0" fontId="4" fillId="0" borderId="2" xfId="0" applyFont="1" applyBorder="1"/>
    <xf numFmtId="4" fontId="3" fillId="0" borderId="2" xfId="0" applyNumberFormat="1" applyFont="1" applyFill="1" applyBorder="1"/>
    <xf numFmtId="4" fontId="3" fillId="0" borderId="2" xfId="0" applyNumberFormat="1" applyFont="1" applyBorder="1"/>
    <xf numFmtId="0" fontId="2" fillId="0" borderId="2" xfId="0" applyFont="1" applyBorder="1"/>
    <xf numFmtId="4" fontId="4" fillId="0" borderId="2" xfId="0" applyNumberFormat="1" applyFont="1" applyFill="1" applyBorder="1"/>
    <xf numFmtId="4" fontId="4" fillId="0" borderId="2" xfId="0" applyNumberFormat="1" applyFont="1" applyBorder="1"/>
    <xf numFmtId="0" fontId="4" fillId="0" borderId="2" xfId="0" applyFont="1" applyFill="1" applyBorder="1"/>
    <xf numFmtId="0" fontId="3" fillId="0" borderId="2" xfId="0" quotePrefix="1" applyFont="1" applyBorder="1"/>
    <xf numFmtId="4" fontId="4" fillId="0" borderId="2" xfId="0" applyNumberFormat="1" applyFont="1" applyFill="1" applyBorder="1" applyAlignment="1">
      <alignment horizontal="right"/>
    </xf>
    <xf numFmtId="0" fontId="3" fillId="0" borderId="0" xfId="0" applyFont="1" applyFill="1"/>
    <xf numFmtId="4" fontId="0" fillId="0" borderId="0" xfId="0" applyNumberFormat="1"/>
    <xf numFmtId="0" fontId="0" fillId="0" borderId="3" xfId="0" applyBorder="1" applyAlignment="1">
      <alignment horizontal="left"/>
    </xf>
    <xf numFmtId="3" fontId="3" fillId="0" borderId="4" xfId="0" applyNumberFormat="1" applyFont="1" applyFill="1" applyBorder="1"/>
    <xf numFmtId="4" fontId="3" fillId="0" borderId="4" xfId="0" applyNumberFormat="1" applyFont="1" applyFill="1" applyBorder="1"/>
    <xf numFmtId="4" fontId="3" fillId="0" borderId="4" xfId="0" applyNumberFormat="1" applyFont="1" applyBorder="1"/>
    <xf numFmtId="4" fontId="0" fillId="2" borderId="3" xfId="0" applyNumberFormat="1" applyFill="1" applyBorder="1" applyAlignment="1">
      <alignment horizontal="left"/>
    </xf>
    <xf numFmtId="0" fontId="4" fillId="0" borderId="3" xfId="0" applyFont="1" applyBorder="1"/>
    <xf numFmtId="0" fontId="4" fillId="0" borderId="3" xfId="0" applyFont="1" applyFill="1" applyBorder="1" applyAlignment="1">
      <alignment wrapText="1"/>
    </xf>
    <xf numFmtId="0" fontId="4" fillId="0" borderId="3" xfId="0" applyFont="1" applyFill="1" applyBorder="1"/>
    <xf numFmtId="0" fontId="0" fillId="0" borderId="3" xfId="0" applyBorder="1"/>
    <xf numFmtId="4" fontId="3" fillId="0" borderId="0" xfId="0" applyNumberFormat="1" applyFont="1" applyBorder="1" applyAlignment="1">
      <alignment horizontal="right"/>
    </xf>
    <xf numFmtId="4" fontId="4" fillId="0" borderId="0" xfId="0" applyNumberFormat="1" applyFont="1"/>
    <xf numFmtId="0" fontId="0" fillId="3" borderId="0" xfId="0" applyFill="1" applyBorder="1"/>
    <xf numFmtId="0" fontId="7" fillId="3" borderId="0" xfId="0" applyFont="1" applyFill="1" applyBorder="1"/>
    <xf numFmtId="0" fontId="8" fillId="3" borderId="0" xfId="0" applyFont="1" applyFill="1" applyBorder="1"/>
    <xf numFmtId="0" fontId="4" fillId="3" borderId="0" xfId="0" applyFont="1" applyFill="1" applyBorder="1"/>
    <xf numFmtId="0" fontId="9" fillId="3" borderId="0" xfId="0" applyFont="1" applyFill="1" applyBorder="1"/>
    <xf numFmtId="0" fontId="0" fillId="3" borderId="5" xfId="0" applyFill="1" applyBorder="1"/>
    <xf numFmtId="14" fontId="0" fillId="3" borderId="6" xfId="0" applyNumberFormat="1" applyFill="1" applyBorder="1" applyAlignment="1">
      <alignment horizontal="left"/>
    </xf>
    <xf numFmtId="0" fontId="4" fillId="0" borderId="0" xfId="0" applyFont="1" applyBorder="1" applyAlignment="1">
      <alignment vertical="top"/>
    </xf>
    <xf numFmtId="4" fontId="3" fillId="3" borderId="2" xfId="0" applyNumberFormat="1" applyFont="1" applyFill="1" applyBorder="1"/>
    <xf numFmtId="0" fontId="3" fillId="0" borderId="0" xfId="0" applyFont="1" applyFill="1" applyBorder="1"/>
    <xf numFmtId="0" fontId="4" fillId="0" borderId="0" xfId="0" applyFont="1" applyAlignment="1">
      <alignment vertical="top" wrapText="1"/>
    </xf>
    <xf numFmtId="0" fontId="0" fillId="0" borderId="0" xfId="0" applyAlignment="1">
      <alignment vertical="top" wrapText="1"/>
    </xf>
    <xf numFmtId="0" fontId="4" fillId="0" borderId="0" xfId="0" applyFont="1" applyAlignment="1">
      <alignment vertical="top"/>
    </xf>
    <xf numFmtId="0" fontId="3" fillId="0" borderId="0" xfId="0" applyFont="1" applyAlignment="1">
      <alignment vertical="top"/>
    </xf>
    <xf numFmtId="0" fontId="3" fillId="0" borderId="2" xfId="0" applyFont="1" applyBorder="1" applyAlignment="1">
      <alignment vertical="top"/>
    </xf>
    <xf numFmtId="0" fontId="4" fillId="0" borderId="2" xfId="0" applyFont="1" applyBorder="1" applyAlignment="1">
      <alignment vertical="top"/>
    </xf>
    <xf numFmtId="0" fontId="2" fillId="0" borderId="2" xfId="0" applyFont="1" applyBorder="1" applyAlignment="1">
      <alignment vertical="top"/>
    </xf>
    <xf numFmtId="0" fontId="1" fillId="0" borderId="2" xfId="0" applyFont="1" applyBorder="1" applyAlignment="1">
      <alignment vertical="top"/>
    </xf>
    <xf numFmtId="0" fontId="4" fillId="0" borderId="0" xfId="0" applyFont="1" applyFill="1" applyBorder="1" applyAlignment="1">
      <alignment vertical="top"/>
    </xf>
    <xf numFmtId="0" fontId="4" fillId="0" borderId="2" xfId="0" applyFont="1" applyFill="1" applyBorder="1" applyAlignment="1">
      <alignment vertical="top"/>
    </xf>
    <xf numFmtId="0" fontId="3" fillId="0" borderId="2" xfId="0" applyFont="1" applyFill="1" applyBorder="1" applyAlignment="1">
      <alignment vertical="top"/>
    </xf>
    <xf numFmtId="0" fontId="3" fillId="0" borderId="0" xfId="0" applyFont="1" applyBorder="1" applyAlignment="1">
      <alignment vertical="top"/>
    </xf>
    <xf numFmtId="3" fontId="3" fillId="0" borderId="0" xfId="0" applyNumberFormat="1" applyFont="1" applyFill="1" applyBorder="1" applyAlignment="1">
      <alignment vertical="top"/>
    </xf>
    <xf numFmtId="0" fontId="3" fillId="0" borderId="0" xfId="0" applyFont="1" applyFill="1" applyBorder="1" applyAlignment="1">
      <alignment vertical="top"/>
    </xf>
    <xf numFmtId="3" fontId="3" fillId="0" borderId="2" xfId="0" applyNumberFormat="1" applyFont="1" applyFill="1" applyBorder="1" applyAlignment="1">
      <alignment vertical="top"/>
    </xf>
    <xf numFmtId="0" fontId="3" fillId="0" borderId="2" xfId="0" quotePrefix="1" applyFont="1" applyBorder="1" applyAlignment="1">
      <alignment vertical="top"/>
    </xf>
    <xf numFmtId="3" fontId="3" fillId="0" borderId="0" xfId="0" applyNumberFormat="1" applyFont="1" applyBorder="1" applyAlignment="1">
      <alignment vertical="top"/>
    </xf>
    <xf numFmtId="3" fontId="4" fillId="0" borderId="0" xfId="0" applyNumberFormat="1" applyFont="1" applyFill="1" applyBorder="1" applyAlignment="1">
      <alignment vertical="top"/>
    </xf>
    <xf numFmtId="3" fontId="4" fillId="0" borderId="0" xfId="0" applyNumberFormat="1" applyFont="1" applyBorder="1" applyAlignment="1">
      <alignment vertical="top"/>
    </xf>
    <xf numFmtId="0" fontId="3" fillId="0" borderId="4" xfId="0" applyFont="1" applyBorder="1" applyAlignment="1">
      <alignment vertical="top"/>
    </xf>
    <xf numFmtId="0" fontId="4" fillId="0" borderId="4" xfId="0" applyFont="1" applyBorder="1" applyAlignment="1">
      <alignment vertical="top"/>
    </xf>
    <xf numFmtId="3" fontId="3" fillId="0" borderId="4" xfId="0" applyNumberFormat="1" applyFont="1" applyFill="1" applyBorder="1" applyAlignment="1">
      <alignment vertical="top"/>
    </xf>
    <xf numFmtId="49" fontId="3" fillId="0" borderId="0" xfId="0" applyNumberFormat="1" applyFont="1" applyFill="1" applyBorder="1" applyAlignment="1">
      <alignment vertical="top"/>
    </xf>
    <xf numFmtId="49" fontId="4" fillId="0" borderId="0" xfId="0" applyNumberFormat="1" applyFont="1" applyFill="1" applyBorder="1" applyAlignment="1">
      <alignment vertical="top"/>
    </xf>
    <xf numFmtId="49" fontId="4" fillId="0" borderId="0" xfId="0" applyNumberFormat="1" applyFont="1" applyBorder="1" applyAlignment="1">
      <alignment vertical="top"/>
    </xf>
    <xf numFmtId="0" fontId="0" fillId="0" borderId="3" xfId="0" applyBorder="1" applyAlignment="1">
      <alignment vertical="top" wrapText="1"/>
    </xf>
    <xf numFmtId="0" fontId="3" fillId="0" borderId="3" xfId="0" applyFont="1" applyBorder="1" applyAlignment="1">
      <alignment vertical="top" wrapText="1"/>
    </xf>
    <xf numFmtId="0" fontId="12" fillId="0" borderId="0" xfId="0" applyFont="1"/>
    <xf numFmtId="0" fontId="12" fillId="0" borderId="0" xfId="0" applyFont="1" applyAlignment="1">
      <alignment vertical="top"/>
    </xf>
    <xf numFmtId="0" fontId="11" fillId="0" borderId="0" xfId="0" applyFont="1"/>
    <xf numFmtId="0" fontId="6" fillId="0" borderId="0" xfId="1" applyAlignment="1" applyProtection="1"/>
    <xf numFmtId="0" fontId="3" fillId="0" borderId="3" xfId="0" applyFont="1" applyBorder="1" applyAlignment="1">
      <alignment vertical="top"/>
    </xf>
    <xf numFmtId="0" fontId="10" fillId="0" borderId="3" xfId="0" applyFont="1" applyBorder="1" applyAlignment="1">
      <alignment vertical="top" wrapText="1"/>
    </xf>
    <xf numFmtId="0" fontId="3" fillId="0" borderId="3" xfId="0" applyFont="1" applyFill="1" applyBorder="1" applyAlignment="1">
      <alignment vertical="top"/>
    </xf>
    <xf numFmtId="0" fontId="3" fillId="0" borderId="3" xfId="0" applyFont="1" applyFill="1" applyBorder="1" applyAlignment="1">
      <alignment vertical="top" wrapText="1"/>
    </xf>
    <xf numFmtId="3" fontId="3" fillId="0" borderId="3" xfId="0" applyNumberFormat="1" applyFont="1" applyFill="1" applyBorder="1" applyAlignment="1">
      <alignment vertical="top"/>
    </xf>
    <xf numFmtId="49" fontId="3" fillId="0" borderId="3" xfId="0" applyNumberFormat="1" applyFont="1" applyFill="1" applyBorder="1" applyAlignment="1">
      <alignment vertical="top"/>
    </xf>
    <xf numFmtId="3" fontId="3" fillId="0" borderId="3" xfId="0" applyNumberFormat="1" applyFont="1" applyFill="1" applyBorder="1" applyAlignment="1">
      <alignment vertical="top" wrapText="1"/>
    </xf>
    <xf numFmtId="0" fontId="13" fillId="0" borderId="2" xfId="1" applyFont="1" applyBorder="1" applyAlignment="1" applyProtection="1">
      <alignment vertical="top"/>
    </xf>
    <xf numFmtId="4" fontId="4" fillId="0" borderId="0" xfId="0" applyNumberFormat="1" applyFont="1" applyFill="1" applyBorder="1"/>
    <xf numFmtId="0" fontId="6" fillId="0" borderId="0" xfId="1" applyFont="1" applyAlignment="1" applyProtection="1">
      <alignment horizontal="right" vertical="top"/>
    </xf>
    <xf numFmtId="0" fontId="3" fillId="0" borderId="2" xfId="0" applyFont="1" applyFill="1" applyBorder="1"/>
    <xf numFmtId="3" fontId="4" fillId="3" borderId="0" xfId="0" applyNumberFormat="1" applyFont="1" applyFill="1" applyBorder="1"/>
    <xf numFmtId="3" fontId="3" fillId="3" borderId="0" xfId="0" applyNumberFormat="1" applyFont="1" applyFill="1" applyBorder="1"/>
    <xf numFmtId="3" fontId="3" fillId="3" borderId="0" xfId="0" applyNumberFormat="1" applyFont="1" applyFill="1"/>
    <xf numFmtId="9" fontId="4" fillId="3" borderId="0" xfId="0" applyNumberFormat="1" applyFont="1" applyFill="1" applyBorder="1"/>
    <xf numFmtId="2" fontId="3" fillId="0" borderId="0" xfId="0" applyNumberFormat="1" applyFont="1"/>
    <xf numFmtId="0" fontId="14" fillId="0" borderId="0" xfId="0" applyFont="1" applyAlignment="1">
      <alignment vertical="top"/>
    </xf>
    <xf numFmtId="0" fontId="15" fillId="0" borderId="0" xfId="0" applyFont="1"/>
    <xf numFmtId="4" fontId="4" fillId="4" borderId="2" xfId="0" applyNumberFormat="1" applyFont="1" applyFill="1" applyBorder="1"/>
    <xf numFmtId="0" fontId="4" fillId="5" borderId="7" xfId="0" applyFont="1" applyFill="1" applyBorder="1" applyAlignment="1">
      <alignment vertical="top"/>
    </xf>
    <xf numFmtId="0" fontId="3" fillId="5" borderId="8" xfId="0" applyFont="1" applyFill="1" applyBorder="1" applyAlignment="1">
      <alignment vertical="top"/>
    </xf>
    <xf numFmtId="0" fontId="3" fillId="5" borderId="8" xfId="0" applyFont="1" applyFill="1" applyBorder="1"/>
    <xf numFmtId="4" fontId="3" fillId="5" borderId="8" xfId="0" applyNumberFormat="1" applyFont="1" applyFill="1" applyBorder="1"/>
    <xf numFmtId="4" fontId="5" fillId="5" borderId="8" xfId="0" applyNumberFormat="1" applyFont="1" applyFill="1" applyBorder="1" applyAlignment="1">
      <alignment horizontal="center"/>
    </xf>
    <xf numFmtId="4" fontId="3" fillId="5" borderId="9" xfId="0" applyNumberFormat="1" applyFont="1" applyFill="1" applyBorder="1"/>
    <xf numFmtId="0" fontId="3" fillId="5" borderId="0" xfId="0" applyFont="1" applyFill="1"/>
    <xf numFmtId="4" fontId="5" fillId="5" borderId="2" xfId="0" applyNumberFormat="1" applyFont="1" applyFill="1" applyBorder="1" applyAlignment="1">
      <alignment horizontal="center"/>
    </xf>
    <xf numFmtId="0" fontId="4" fillId="5" borderId="2" xfId="0" applyFont="1" applyFill="1" applyBorder="1" applyAlignment="1">
      <alignment vertical="top"/>
    </xf>
    <xf numFmtId="0" fontId="3" fillId="5" borderId="2" xfId="0" applyFont="1" applyFill="1" applyBorder="1" applyAlignment="1">
      <alignment vertical="top"/>
    </xf>
    <xf numFmtId="0" fontId="3" fillId="5" borderId="2" xfId="0" applyFont="1" applyFill="1" applyBorder="1"/>
    <xf numFmtId="4" fontId="4" fillId="5" borderId="2" xfId="0" applyNumberFormat="1" applyFont="1" applyFill="1" applyBorder="1"/>
    <xf numFmtId="3" fontId="3" fillId="5" borderId="2" xfId="0" applyNumberFormat="1" applyFont="1" applyFill="1" applyBorder="1" applyAlignment="1">
      <alignment vertical="top"/>
    </xf>
    <xf numFmtId="0" fontId="4" fillId="5" borderId="0" xfId="0" applyFont="1" applyFill="1" applyBorder="1" applyAlignment="1">
      <alignment vertical="top"/>
    </xf>
    <xf numFmtId="3" fontId="4" fillId="5" borderId="0" xfId="0" applyNumberFormat="1" applyFont="1" applyFill="1" applyBorder="1" applyAlignment="1">
      <alignment vertical="top"/>
    </xf>
    <xf numFmtId="0" fontId="4" fillId="5" borderId="0" xfId="0" applyFont="1" applyFill="1" applyBorder="1"/>
    <xf numFmtId="0" fontId="4" fillId="5" borderId="0" xfId="0" applyFont="1" applyFill="1"/>
    <xf numFmtId="4" fontId="4" fillId="5" borderId="0" xfId="0" applyNumberFormat="1" applyFont="1" applyFill="1" applyBorder="1"/>
    <xf numFmtId="0" fontId="3" fillId="5" borderId="0" xfId="0" applyFont="1" applyFill="1" applyBorder="1" applyAlignment="1">
      <alignment vertical="top"/>
    </xf>
    <xf numFmtId="3" fontId="3" fillId="5" borderId="0" xfId="0" applyNumberFormat="1" applyFont="1" applyFill="1" applyBorder="1" applyAlignment="1">
      <alignment vertical="top"/>
    </xf>
    <xf numFmtId="3" fontId="3" fillId="5" borderId="0" xfId="0" applyNumberFormat="1" applyFont="1" applyFill="1" applyBorder="1"/>
    <xf numFmtId="4" fontId="3" fillId="5" borderId="0" xfId="0" applyNumberFormat="1" applyFont="1" applyFill="1" applyBorder="1"/>
    <xf numFmtId="49" fontId="3" fillId="5" borderId="0" xfId="0" applyNumberFormat="1" applyFont="1" applyFill="1" applyBorder="1" applyAlignment="1">
      <alignment vertical="top"/>
    </xf>
    <xf numFmtId="0" fontId="3" fillId="5" borderId="0" xfId="0" applyFont="1" applyFill="1" applyBorder="1"/>
    <xf numFmtId="0" fontId="4" fillId="6" borderId="3" xfId="0" applyFont="1" applyFill="1" applyBorder="1" applyAlignment="1">
      <alignment vertical="top" wrapText="1"/>
    </xf>
    <xf numFmtId="9" fontId="4" fillId="4" borderId="0" xfId="0" applyNumberFormat="1" applyFont="1" applyFill="1"/>
    <xf numFmtId="0" fontId="1" fillId="0" borderId="2" xfId="1" applyFont="1" applyBorder="1" applyAlignment="1" applyProtection="1">
      <alignment vertical="top"/>
    </xf>
    <xf numFmtId="0" fontId="17" fillId="0" borderId="2" xfId="1" applyFont="1" applyBorder="1" applyAlignment="1" applyProtection="1">
      <alignment vertical="top"/>
    </xf>
    <xf numFmtId="0" fontId="17" fillId="0" borderId="0" xfId="1" applyFont="1" applyAlignment="1" applyProtection="1">
      <alignment vertical="top"/>
    </xf>
    <xf numFmtId="3" fontId="17" fillId="0" borderId="0" xfId="1" applyNumberFormat="1" applyFont="1" applyFill="1" applyBorder="1" applyAlignment="1" applyProtection="1">
      <alignment vertical="top"/>
    </xf>
    <xf numFmtId="0" fontId="17" fillId="0" borderId="0" xfId="1" applyFont="1" applyBorder="1" applyAlignment="1" applyProtection="1">
      <alignment vertical="top"/>
    </xf>
    <xf numFmtId="0" fontId="1" fillId="5" borderId="0" xfId="1" applyFont="1" applyFill="1" applyBorder="1" applyAlignment="1" applyProtection="1">
      <alignment vertical="top"/>
    </xf>
    <xf numFmtId="3" fontId="1" fillId="0" borderId="0" xfId="1" applyNumberFormat="1" applyFont="1" applyFill="1" applyBorder="1" applyAlignment="1" applyProtection="1">
      <alignment vertical="top"/>
    </xf>
    <xf numFmtId="49" fontId="1" fillId="0" borderId="0" xfId="1" applyNumberFormat="1" applyFont="1" applyFill="1" applyBorder="1" applyAlignment="1" applyProtection="1">
      <alignment vertical="top"/>
    </xf>
    <xf numFmtId="0" fontId="1" fillId="0" borderId="0" xfId="1" applyFont="1" applyBorder="1" applyAlignment="1" applyProtection="1">
      <alignment vertical="top"/>
    </xf>
    <xf numFmtId="4" fontId="3" fillId="7" borderId="2" xfId="0" applyNumberFormat="1" applyFont="1" applyFill="1" applyBorder="1"/>
    <xf numFmtId="4" fontId="3" fillId="7" borderId="0" xfId="0" applyNumberFormat="1" applyFont="1" applyFill="1" applyBorder="1"/>
    <xf numFmtId="4" fontId="16" fillId="7" borderId="2" xfId="0" applyNumberFormat="1" applyFont="1" applyFill="1" applyBorder="1"/>
    <xf numFmtId="0" fontId="0" fillId="0" borderId="0" xfId="0" applyAlignment="1">
      <alignment horizontal="right" vertical="top" wrapText="1"/>
    </xf>
    <xf numFmtId="0" fontId="1" fillId="0" borderId="2" xfId="1" applyFont="1" applyFill="1" applyBorder="1" applyAlignment="1" applyProtection="1">
      <alignment vertical="top"/>
    </xf>
    <xf numFmtId="0" fontId="3" fillId="0" borderId="0" xfId="0" applyFont="1" applyAlignment="1">
      <alignment horizontal="left" vertical="top" wrapText="1"/>
    </xf>
  </cellXfs>
  <cellStyles count="2">
    <cellStyle name="Hyperlinkki" xfId="1" builtinId="8"/>
    <cellStyle name="Normaali" xfId="0" builtinId="0"/>
  </cellStyles>
  <dxfs count="6">
    <dxf>
      <fill>
        <patternFill>
          <bgColor indexed="56"/>
        </patternFill>
      </fill>
    </dxf>
    <dxf>
      <fill>
        <patternFill>
          <bgColor indexed="26"/>
        </patternFill>
      </fill>
    </dxf>
    <dxf>
      <fill>
        <patternFill>
          <bgColor indexed="8"/>
        </patternFill>
      </fill>
    </dxf>
    <dxf>
      <fill>
        <patternFill>
          <bgColor indexed="56"/>
        </patternFill>
      </fill>
    </dxf>
    <dxf>
      <fill>
        <patternFill>
          <bgColor indexed="26"/>
        </patternFill>
      </fill>
    </dxf>
    <dxf>
      <fill>
        <patternFill>
          <bgColor indexed="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4F9D85"/>
      <rgbColor rgb="00FFFFFF"/>
      <rgbColor rgb="00E9EACE"/>
      <rgbColor rgb="00E5DFB3"/>
      <rgbColor rgb="00777777"/>
      <rgbColor rgb="00EDE9C9"/>
      <rgbColor rgb="00FBFAF3"/>
      <rgbColor rgb="00ECF4F8"/>
      <rgbColor rgb="00F5F5F5"/>
      <rgbColor rgb="00B2B2B2"/>
      <rgbColor rgb="00000080"/>
      <rgbColor rgb="00C0C0C0"/>
      <rgbColor rgb="00CEABDD"/>
      <rgbColor rgb="00969696"/>
      <rgbColor rgb="00AACBDE"/>
      <rgbColor rgb="00111111"/>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DEEBF2"/>
      <rgbColor rgb="00BBD4EF"/>
      <rgbColor rgb="00A9D1FD"/>
      <rgbColor rgb="00C5D8FF"/>
      <rgbColor rgb="002D73BF"/>
      <rgbColor rgb="00E9F7FF"/>
      <rgbColor rgb="00CC99FF"/>
      <rgbColor rgb="00CEE5FE"/>
      <rgbColor rgb="00B6B6E2"/>
      <rgbColor rgb="00CDDBEB"/>
      <rgbColor rgb="00D1EBCD"/>
      <rgbColor rgb="00F5F3E3"/>
      <rgbColor rgb="00DFEBCD"/>
      <rgbColor rgb="00DDDDDD"/>
      <rgbColor rgb="005F5F5F"/>
      <rgbColor rgb="00EBCDE6"/>
      <rgbColor rgb="00F45D1A"/>
      <rgbColor rgb="00CDEBE6"/>
      <rgbColor rgb="00B05694"/>
      <rgbColor rgb="009456B0"/>
      <rgbColor rgb="004C749C"/>
      <rgbColor rgb="00C3D5E7"/>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521739130434779E-2"/>
          <c:y val="7.8488372093023256E-2"/>
          <c:w val="0.62434782608695649"/>
          <c:h val="0.70348837209302328"/>
        </c:manualLayout>
      </c:layout>
      <c:lineChart>
        <c:grouping val="standard"/>
        <c:varyColors val="0"/>
        <c:ser>
          <c:idx val="0"/>
          <c:order val="0"/>
          <c:tx>
            <c:v>Liiketominta</c:v>
          </c:tx>
          <c:spPr>
            <a:ln w="12700">
              <a:solidFill>
                <a:srgbClr val="000080"/>
              </a:solidFill>
              <a:prstDash val="solid"/>
            </a:ln>
          </c:spPr>
          <c:marker>
            <c:symbol val="diamond"/>
            <c:size val="5"/>
            <c:spPr>
              <a:solidFill>
                <a:srgbClr val="000080"/>
              </a:solidFill>
              <a:ln>
                <a:solidFill>
                  <a:srgbClr val="000080"/>
                </a:solidFill>
                <a:prstDash val="solid"/>
              </a:ln>
            </c:spPr>
          </c:marker>
          <c:val>
            <c:numRef>
              <c:f>Kassavirta!$F$114:$Q$114</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v>Liiketoiminta + avust</c:v>
          </c:tx>
          <c:spPr>
            <a:ln w="12700">
              <a:solidFill>
                <a:srgbClr val="FF00FF"/>
              </a:solidFill>
              <a:prstDash val="solid"/>
            </a:ln>
          </c:spPr>
          <c:marker>
            <c:symbol val="square"/>
            <c:size val="5"/>
            <c:spPr>
              <a:solidFill>
                <a:srgbClr val="FF00FF"/>
              </a:solidFill>
              <a:ln>
                <a:solidFill>
                  <a:srgbClr val="FF00FF"/>
                </a:solidFill>
                <a:prstDash val="solid"/>
              </a:ln>
            </c:spPr>
          </c:marker>
          <c:val>
            <c:numRef>
              <c:f>Kassavirta!$F$115:$Q$115</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tx>
            <c:v>Liiketulos + avust + lain</c:v>
          </c:tx>
          <c:spPr>
            <a:ln w="12700">
              <a:solidFill>
                <a:srgbClr val="FFFF00"/>
              </a:solidFill>
              <a:prstDash val="solid"/>
            </a:ln>
          </c:spPr>
          <c:marker>
            <c:symbol val="triangle"/>
            <c:size val="5"/>
            <c:spPr>
              <a:solidFill>
                <a:srgbClr val="FFFF00"/>
              </a:solidFill>
              <a:ln>
                <a:solidFill>
                  <a:srgbClr val="FFFF00"/>
                </a:solidFill>
                <a:prstDash val="solid"/>
              </a:ln>
            </c:spPr>
          </c:marker>
          <c:val>
            <c:numRef>
              <c:f>Kassavirta!$F$116:$Q$116</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tx>
            <c:v>Liiketulos + avust + lain + po</c:v>
          </c:tx>
          <c:spPr>
            <a:ln w="12700">
              <a:solidFill>
                <a:srgbClr val="00FFFF"/>
              </a:solidFill>
              <a:prstDash val="solid"/>
            </a:ln>
          </c:spPr>
          <c:marker>
            <c:symbol val="x"/>
            <c:size val="5"/>
            <c:spPr>
              <a:noFill/>
              <a:ln>
                <a:solidFill>
                  <a:srgbClr val="00FFFF"/>
                </a:solidFill>
                <a:prstDash val="solid"/>
              </a:ln>
            </c:spPr>
          </c:marker>
          <c:val>
            <c:numRef>
              <c:f>Kassavirta!$F$117:$Q$117</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dLbls>
          <c:showLegendKey val="0"/>
          <c:showVal val="0"/>
          <c:showCatName val="0"/>
          <c:showSerName val="0"/>
          <c:showPercent val="0"/>
          <c:showBubbleSize val="0"/>
        </c:dLbls>
        <c:marker val="1"/>
        <c:smooth val="0"/>
        <c:axId val="160692864"/>
        <c:axId val="161690368"/>
      </c:lineChart>
      <c:catAx>
        <c:axId val="1606928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Narrow"/>
                <a:ea typeface="Arial Narrow"/>
                <a:cs typeface="Arial Narrow"/>
              </a:defRPr>
            </a:pPr>
            <a:endParaRPr lang="fi-FI"/>
          </a:p>
        </c:txPr>
        <c:crossAx val="161690368"/>
        <c:crosses val="autoZero"/>
        <c:auto val="1"/>
        <c:lblAlgn val="ctr"/>
        <c:lblOffset val="100"/>
        <c:tickLblSkip val="1"/>
        <c:tickMarkSkip val="1"/>
        <c:noMultiLvlLbl val="0"/>
      </c:catAx>
      <c:valAx>
        <c:axId val="161690368"/>
        <c:scaling>
          <c:orientation val="minMax"/>
        </c:scaling>
        <c:delete val="0"/>
        <c:axPos val="l"/>
        <c:majorGridlines>
          <c:spPr>
            <a:ln w="3175">
              <a:solidFill>
                <a:srgbClr val="000000"/>
              </a:solidFill>
              <a:prstDash val="solid"/>
            </a:ln>
          </c:spPr>
        </c:majorGridlines>
        <c:numFmt formatCode="#,##0.00"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Narrow"/>
                <a:ea typeface="Arial Narrow"/>
                <a:cs typeface="Arial Narrow"/>
              </a:defRPr>
            </a:pPr>
            <a:endParaRPr lang="fi-FI"/>
          </a:p>
        </c:txPr>
        <c:crossAx val="160692864"/>
        <c:crosses val="autoZero"/>
        <c:crossBetween val="between"/>
      </c:valAx>
      <c:spPr>
        <a:solidFill>
          <a:srgbClr val="FFFFFF"/>
        </a:solidFill>
        <a:ln w="12700">
          <a:solidFill>
            <a:srgbClr val="111111"/>
          </a:solidFill>
          <a:prstDash val="solid"/>
        </a:ln>
      </c:spPr>
    </c:plotArea>
    <c:legend>
      <c:legendPos val="r"/>
      <c:layout>
        <c:manualLayout>
          <c:xMode val="edge"/>
          <c:yMode val="edge"/>
          <c:x val="0.70956521739130429"/>
          <c:y val="0.31976744186046513"/>
          <c:w val="0.27304347826086955"/>
          <c:h val="0.23546511627906977"/>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Narrow"/>
              <a:ea typeface="Arial Narrow"/>
              <a:cs typeface="Arial Narrow"/>
            </a:defRPr>
          </a:pPr>
          <a:endParaRPr lang="fi-FI"/>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fi-FI"/>
    </a:p>
  </c:txPr>
  <c:printSettings>
    <c:headerFooter alignWithMargins="0"/>
    <c:pageMargins b="1" l="0.75" r="0.75" t="1" header="0.4921259845" footer="0.492125984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4329971290356679"/>
          <c:y val="3.519061583577713E-2"/>
        </c:manualLayout>
      </c:layout>
      <c:overlay val="0"/>
      <c:spPr>
        <a:noFill/>
        <a:ln w="25400">
          <a:noFill/>
        </a:ln>
      </c:spPr>
      <c:txPr>
        <a:bodyPr/>
        <a:lstStyle/>
        <a:p>
          <a:pPr>
            <a:defRPr sz="1000" b="0" i="0" u="none" strike="noStrike" baseline="0">
              <a:solidFill>
                <a:srgbClr val="000000"/>
              </a:solidFill>
              <a:latin typeface="Arial Narrow"/>
              <a:ea typeface="Arial Narrow"/>
              <a:cs typeface="Arial Narrow"/>
            </a:defRPr>
          </a:pPr>
          <a:endParaRPr lang="fi-FI"/>
        </a:p>
      </c:txPr>
    </c:title>
    <c:autoTitleDeleted val="0"/>
    <c:plotArea>
      <c:layout>
        <c:manualLayout>
          <c:layoutTarget val="inner"/>
          <c:xMode val="edge"/>
          <c:yMode val="edge"/>
          <c:x val="8.2474365191361268E-2"/>
          <c:y val="0.26392961876832843"/>
          <c:w val="0.70275032006805749"/>
          <c:h val="0.54252199413489732"/>
        </c:manualLayout>
      </c:layout>
      <c:lineChart>
        <c:grouping val="standard"/>
        <c:varyColors val="0"/>
        <c:ser>
          <c:idx val="0"/>
          <c:order val="0"/>
          <c:tx>
            <c:v>Oma pääoma</c:v>
          </c:tx>
          <c:spPr>
            <a:ln w="12700">
              <a:solidFill>
                <a:srgbClr val="000080"/>
              </a:solidFill>
              <a:prstDash val="solid"/>
            </a:ln>
          </c:spPr>
          <c:marker>
            <c:symbol val="diamond"/>
            <c:size val="5"/>
            <c:spPr>
              <a:solidFill>
                <a:srgbClr val="000080"/>
              </a:solidFill>
              <a:ln>
                <a:solidFill>
                  <a:srgbClr val="000080"/>
                </a:solidFill>
                <a:prstDash val="solid"/>
              </a:ln>
            </c:spPr>
          </c:marker>
          <c:val>
            <c:numRef>
              <c:f>Kassavirta!$U$91:$AF$91</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dLbls>
          <c:showLegendKey val="0"/>
          <c:showVal val="0"/>
          <c:showCatName val="0"/>
          <c:showSerName val="0"/>
          <c:showPercent val="0"/>
          <c:showBubbleSize val="0"/>
        </c:dLbls>
        <c:marker val="1"/>
        <c:smooth val="0"/>
        <c:axId val="172558592"/>
        <c:axId val="172577152"/>
      </c:lineChart>
      <c:catAx>
        <c:axId val="1725585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fi-FI"/>
          </a:p>
        </c:txPr>
        <c:crossAx val="172577152"/>
        <c:crosses val="autoZero"/>
        <c:auto val="1"/>
        <c:lblAlgn val="ctr"/>
        <c:lblOffset val="100"/>
        <c:tickLblSkip val="1"/>
        <c:tickMarkSkip val="1"/>
        <c:noMultiLvlLbl val="0"/>
      </c:catAx>
      <c:valAx>
        <c:axId val="172577152"/>
        <c:scaling>
          <c:orientation val="minMax"/>
        </c:scaling>
        <c:delete val="0"/>
        <c:axPos val="l"/>
        <c:majorGridlines>
          <c:spPr>
            <a:ln w="3175">
              <a:solidFill>
                <a:srgbClr val="000000"/>
              </a:solidFill>
              <a:prstDash val="solid"/>
            </a:ln>
          </c:spPr>
        </c:majorGridlines>
        <c:numFmt formatCode="#,##0.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fi-FI"/>
          </a:p>
        </c:txPr>
        <c:crossAx val="172558592"/>
        <c:crosses val="autoZero"/>
        <c:crossBetween val="between"/>
      </c:valAx>
      <c:spPr>
        <a:solidFill>
          <a:srgbClr val="FFFFFF"/>
        </a:solidFill>
        <a:ln w="12700">
          <a:solidFill>
            <a:srgbClr val="111111"/>
          </a:solidFill>
          <a:prstDash val="solid"/>
        </a:ln>
      </c:spPr>
    </c:plotArea>
    <c:legend>
      <c:legendPos val="r"/>
      <c:layout>
        <c:manualLayout>
          <c:xMode val="edge"/>
          <c:yMode val="edge"/>
          <c:x val="0.80756149249874576"/>
          <c:y val="0.50146627565982405"/>
          <c:w val="0.1752580260316427"/>
          <c:h val="6.4516129032258063E-2"/>
        </c:manualLayout>
      </c:layout>
      <c:overlay val="0"/>
      <c:spPr>
        <a:solidFill>
          <a:srgbClr val="FFFFFF"/>
        </a:solidFill>
        <a:ln w="3175">
          <a:solidFill>
            <a:srgbClr val="000000"/>
          </a:solidFill>
          <a:prstDash val="solid"/>
        </a:ln>
      </c:spPr>
      <c:txPr>
        <a:bodyPr/>
        <a:lstStyle/>
        <a:p>
          <a:pPr>
            <a:defRPr sz="895" b="0" i="0" u="none" strike="noStrike" baseline="0">
              <a:solidFill>
                <a:srgbClr val="000000"/>
              </a:solidFill>
              <a:latin typeface="Arial Narrow"/>
              <a:ea typeface="Arial Narrow"/>
              <a:cs typeface="Arial Narrow"/>
            </a:defRPr>
          </a:pPr>
          <a:endParaRPr lang="fi-FI"/>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fi-FI"/>
    </a:p>
  </c:txPr>
  <c:printSettings>
    <c:headerFooter alignWithMargins="0"/>
    <c:pageMargins b="1" l="0.75" r="0.75" t="1" header="0.4921259845" footer="0.492125984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75298126064731E-2"/>
          <c:y val="7.2254437226840829E-2"/>
          <c:w val="0.61669505962521298"/>
          <c:h val="0.71965419477933468"/>
        </c:manualLayout>
      </c:layout>
      <c:lineChart>
        <c:grouping val="standard"/>
        <c:varyColors val="0"/>
        <c:ser>
          <c:idx val="0"/>
          <c:order val="0"/>
          <c:tx>
            <c:v>Liiketominta</c:v>
          </c:tx>
          <c:spPr>
            <a:ln w="12700">
              <a:solidFill>
                <a:srgbClr val="000080"/>
              </a:solidFill>
              <a:prstDash val="solid"/>
            </a:ln>
          </c:spPr>
          <c:marker>
            <c:symbol val="diamond"/>
            <c:size val="5"/>
            <c:spPr>
              <a:solidFill>
                <a:srgbClr val="000080"/>
              </a:solidFill>
              <a:ln>
                <a:solidFill>
                  <a:srgbClr val="000080"/>
                </a:solidFill>
                <a:prstDash val="solid"/>
              </a:ln>
            </c:spPr>
          </c:marker>
          <c:val>
            <c:numRef>
              <c:f>Kassavirta!$F$103:$Q$103</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v>Liiketoiminta + avust</c:v>
          </c:tx>
          <c:spPr>
            <a:ln w="12700">
              <a:solidFill>
                <a:srgbClr val="FF00FF"/>
              </a:solidFill>
              <a:prstDash val="solid"/>
            </a:ln>
          </c:spPr>
          <c:marker>
            <c:symbol val="square"/>
            <c:size val="5"/>
            <c:spPr>
              <a:solidFill>
                <a:srgbClr val="FF00FF"/>
              </a:solidFill>
              <a:ln>
                <a:solidFill>
                  <a:srgbClr val="FF00FF"/>
                </a:solidFill>
                <a:prstDash val="solid"/>
              </a:ln>
            </c:spPr>
          </c:marker>
          <c:val>
            <c:numRef>
              <c:f>Kassavirta!$F$107:$Q$107</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tx>
            <c:v>Liiketulos + avust + lain</c:v>
          </c:tx>
          <c:spPr>
            <a:ln w="12700">
              <a:solidFill>
                <a:srgbClr val="FFFF00"/>
              </a:solidFill>
              <a:prstDash val="solid"/>
            </a:ln>
          </c:spPr>
          <c:marker>
            <c:symbol val="triangle"/>
            <c:size val="5"/>
            <c:spPr>
              <a:solidFill>
                <a:srgbClr val="FFFF00"/>
              </a:solidFill>
              <a:ln>
                <a:solidFill>
                  <a:srgbClr val="FFFF00"/>
                </a:solidFill>
                <a:prstDash val="solid"/>
              </a:ln>
            </c:spPr>
          </c:marker>
          <c:val>
            <c:numRef>
              <c:f>Kassavirta!$F$111:$Q$111</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tx>
            <c:v>Liiketulos + avust + lain + po</c:v>
          </c:tx>
          <c:spPr>
            <a:ln w="12700">
              <a:solidFill>
                <a:srgbClr val="00FFFF"/>
              </a:solidFill>
              <a:prstDash val="solid"/>
            </a:ln>
          </c:spPr>
          <c:marker>
            <c:symbol val="x"/>
            <c:size val="5"/>
            <c:spPr>
              <a:noFill/>
              <a:ln>
                <a:solidFill>
                  <a:srgbClr val="00FFFF"/>
                </a:solidFill>
                <a:prstDash val="solid"/>
              </a:ln>
            </c:spPr>
          </c:marker>
          <c:val>
            <c:numRef>
              <c:f>Kassavirta!$F$85:$Q$85</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4"/>
          <c:order val="4"/>
          <c:tx>
            <c:v>Myynti</c:v>
          </c:tx>
          <c:spPr>
            <a:ln w="12700">
              <a:solidFill>
                <a:srgbClr val="800080"/>
              </a:solidFill>
              <a:prstDash val="solid"/>
            </a:ln>
          </c:spPr>
          <c:marker>
            <c:symbol val="star"/>
            <c:size val="5"/>
            <c:spPr>
              <a:noFill/>
              <a:ln>
                <a:solidFill>
                  <a:srgbClr val="800080"/>
                </a:solidFill>
                <a:prstDash val="solid"/>
              </a:ln>
            </c:spPr>
          </c:marker>
          <c:val>
            <c:numRef>
              <c:f>Kassavirta!$F$8:$Q$8</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dLbls>
          <c:showLegendKey val="0"/>
          <c:showVal val="0"/>
          <c:showCatName val="0"/>
          <c:showSerName val="0"/>
          <c:showPercent val="0"/>
          <c:showBubbleSize val="0"/>
        </c:dLbls>
        <c:marker val="1"/>
        <c:smooth val="0"/>
        <c:axId val="161733632"/>
        <c:axId val="161735808"/>
      </c:lineChart>
      <c:catAx>
        <c:axId val="1617336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fi-FI"/>
          </a:p>
        </c:txPr>
        <c:crossAx val="161735808"/>
        <c:crosses val="autoZero"/>
        <c:auto val="1"/>
        <c:lblAlgn val="ctr"/>
        <c:lblOffset val="100"/>
        <c:tickLblSkip val="1"/>
        <c:tickMarkSkip val="1"/>
        <c:noMultiLvlLbl val="0"/>
      </c:catAx>
      <c:valAx>
        <c:axId val="161735808"/>
        <c:scaling>
          <c:orientation val="minMax"/>
        </c:scaling>
        <c:delete val="0"/>
        <c:axPos val="l"/>
        <c:majorGridlines>
          <c:spPr>
            <a:ln w="3175">
              <a:solidFill>
                <a:srgbClr val="000000"/>
              </a:solidFill>
              <a:prstDash val="solid"/>
            </a:ln>
          </c:spPr>
        </c:majorGridlines>
        <c:numFmt formatCode="#,##0.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fi-FI"/>
          </a:p>
        </c:txPr>
        <c:crossAx val="161733632"/>
        <c:crosses val="autoZero"/>
        <c:crossBetween val="between"/>
      </c:valAx>
      <c:spPr>
        <a:solidFill>
          <a:srgbClr val="FFFFFF"/>
        </a:solidFill>
        <a:ln w="12700">
          <a:solidFill>
            <a:srgbClr val="111111"/>
          </a:solidFill>
          <a:prstDash val="solid"/>
        </a:ln>
      </c:spPr>
    </c:plotArea>
    <c:legend>
      <c:legendPos val="r"/>
      <c:layout>
        <c:manualLayout>
          <c:xMode val="edge"/>
          <c:yMode val="edge"/>
          <c:x val="0.717206132879046"/>
          <c:y val="0.29190792639643698"/>
          <c:w val="0.26746166950596251"/>
          <c:h val="0.2919079263964369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Narrow"/>
              <a:ea typeface="Arial Narrow"/>
              <a:cs typeface="Arial Narrow"/>
            </a:defRPr>
          </a:pPr>
          <a:endParaRPr lang="fi-FI"/>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fi-FI"/>
    </a:p>
  </c:txPr>
  <c:printSettings>
    <c:headerFooter alignWithMargins="0"/>
    <c:pageMargins b="1" l="0.75" r="0.75" t="1"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303358381831428"/>
          <c:y val="3.4582132564841501E-2"/>
        </c:manualLayout>
      </c:layout>
      <c:overlay val="0"/>
      <c:spPr>
        <a:noFill/>
        <a:ln w="25400">
          <a:noFill/>
        </a:ln>
      </c:spPr>
      <c:txPr>
        <a:bodyPr/>
        <a:lstStyle/>
        <a:p>
          <a:pPr>
            <a:defRPr sz="1000" b="0" i="0" u="none" strike="noStrike" baseline="0">
              <a:solidFill>
                <a:srgbClr val="000000"/>
              </a:solidFill>
              <a:latin typeface="Arial Narrow"/>
              <a:ea typeface="Arial Narrow"/>
              <a:cs typeface="Arial Narrow"/>
            </a:defRPr>
          </a:pPr>
          <a:endParaRPr lang="fi-FI"/>
        </a:p>
      </c:txPr>
    </c:title>
    <c:autoTitleDeleted val="0"/>
    <c:plotArea>
      <c:layout>
        <c:manualLayout>
          <c:layoutTarget val="inner"/>
          <c:xMode val="edge"/>
          <c:yMode val="edge"/>
          <c:x val="8.4656230462257606E-2"/>
          <c:y val="0.26224783861671469"/>
          <c:w val="0.66843148635824234"/>
          <c:h val="0.54466858789625361"/>
        </c:manualLayout>
      </c:layout>
      <c:lineChart>
        <c:grouping val="standard"/>
        <c:varyColors val="0"/>
        <c:ser>
          <c:idx val="0"/>
          <c:order val="0"/>
          <c:tx>
            <c:v>Kirjanpidon tulos</c:v>
          </c:tx>
          <c:spPr>
            <a:ln w="12700">
              <a:solidFill>
                <a:srgbClr val="000080"/>
              </a:solidFill>
              <a:prstDash val="solid"/>
            </a:ln>
          </c:spPr>
          <c:marker>
            <c:symbol val="diamond"/>
            <c:size val="5"/>
            <c:spPr>
              <a:solidFill>
                <a:srgbClr val="000080"/>
              </a:solidFill>
              <a:ln>
                <a:solidFill>
                  <a:srgbClr val="000080"/>
                </a:solidFill>
                <a:prstDash val="solid"/>
              </a:ln>
            </c:spPr>
          </c:marker>
          <c:val>
            <c:numRef>
              <c:f>Kassavirta!$F$93:$Q$93</c:f>
              <c:numCache>
                <c:formatCode>#,##0.00</c:formatCode>
                <c:ptCount val="12"/>
              </c:numCache>
            </c:numRef>
          </c:val>
          <c:smooth val="0"/>
        </c:ser>
        <c:dLbls>
          <c:showLegendKey val="0"/>
          <c:showVal val="0"/>
          <c:showCatName val="0"/>
          <c:showSerName val="0"/>
          <c:showPercent val="0"/>
          <c:showBubbleSize val="0"/>
        </c:dLbls>
        <c:marker val="1"/>
        <c:smooth val="0"/>
        <c:axId val="163000704"/>
        <c:axId val="163002624"/>
      </c:lineChart>
      <c:catAx>
        <c:axId val="1630007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fi-FI"/>
          </a:p>
        </c:txPr>
        <c:crossAx val="163002624"/>
        <c:crosses val="autoZero"/>
        <c:auto val="1"/>
        <c:lblAlgn val="ctr"/>
        <c:lblOffset val="100"/>
        <c:tickLblSkip val="1"/>
        <c:tickMarkSkip val="1"/>
        <c:noMultiLvlLbl val="0"/>
      </c:catAx>
      <c:valAx>
        <c:axId val="163002624"/>
        <c:scaling>
          <c:orientation val="minMax"/>
        </c:scaling>
        <c:delete val="0"/>
        <c:axPos val="l"/>
        <c:majorGridlines>
          <c:spPr>
            <a:ln w="3175">
              <a:solidFill>
                <a:srgbClr val="000000"/>
              </a:solidFill>
              <a:prstDash val="solid"/>
            </a:ln>
          </c:spPr>
        </c:majorGridlines>
        <c:numFmt formatCode="#,##0.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fi-FI"/>
          </a:p>
        </c:txPr>
        <c:crossAx val="163000704"/>
        <c:crosses val="autoZero"/>
        <c:crossBetween val="between"/>
      </c:valAx>
      <c:spPr>
        <a:solidFill>
          <a:srgbClr val="FFFFFF"/>
        </a:solidFill>
        <a:ln w="12700">
          <a:solidFill>
            <a:srgbClr val="111111"/>
          </a:solidFill>
          <a:prstDash val="solid"/>
        </a:ln>
      </c:spPr>
    </c:plotArea>
    <c:legend>
      <c:legendPos val="r"/>
      <c:layout>
        <c:manualLayout>
          <c:xMode val="edge"/>
          <c:yMode val="edge"/>
          <c:x val="0.77777911737199168"/>
          <c:y val="0.50144092219020175"/>
          <c:w val="0.20458589028378921"/>
          <c:h val="6.3400576368876083E-2"/>
        </c:manualLayout>
      </c:layout>
      <c:overlay val="0"/>
      <c:spPr>
        <a:solidFill>
          <a:srgbClr val="FFFFFF"/>
        </a:solidFill>
        <a:ln w="3175">
          <a:solidFill>
            <a:srgbClr val="000000"/>
          </a:solidFill>
          <a:prstDash val="solid"/>
        </a:ln>
      </c:spPr>
      <c:txPr>
        <a:bodyPr/>
        <a:lstStyle/>
        <a:p>
          <a:pPr>
            <a:defRPr sz="895" b="0" i="0" u="none" strike="noStrike" baseline="0">
              <a:solidFill>
                <a:srgbClr val="000000"/>
              </a:solidFill>
              <a:latin typeface="Arial Narrow"/>
              <a:ea typeface="Arial Narrow"/>
              <a:cs typeface="Arial Narrow"/>
            </a:defRPr>
          </a:pPr>
          <a:endParaRPr lang="fi-FI"/>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fi-FI"/>
    </a:p>
  </c:txPr>
  <c:printSettings>
    <c:headerFooter alignWithMargins="0"/>
    <c:pageMargins b="1" l="0.75" r="0.75" t="1" header="0.4921259845" footer="0.492125984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210670591198244E-2"/>
          <c:y val="0.16331658291457288"/>
          <c:w val="0.69298364340673557"/>
          <c:h val="0.65829145728643212"/>
        </c:manualLayout>
      </c:layout>
      <c:lineChart>
        <c:grouping val="standard"/>
        <c:varyColors val="0"/>
        <c:ser>
          <c:idx val="0"/>
          <c:order val="0"/>
          <c:tx>
            <c:v>Kassa</c:v>
          </c:tx>
          <c:spPr>
            <a:ln w="12700">
              <a:solidFill>
                <a:srgbClr val="000080"/>
              </a:solidFill>
              <a:prstDash val="solid"/>
            </a:ln>
          </c:spPr>
          <c:marker>
            <c:symbol val="diamond"/>
            <c:size val="5"/>
            <c:spPr>
              <a:solidFill>
                <a:srgbClr val="000080"/>
              </a:solidFill>
              <a:ln>
                <a:solidFill>
                  <a:srgbClr val="000080"/>
                </a:solidFill>
                <a:prstDash val="solid"/>
              </a:ln>
            </c:spPr>
          </c:marker>
          <c:val>
            <c:numRef>
              <c:f>Kassavirta!$F$85:$Q$85</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v>Tavoite kassa</c:v>
          </c:tx>
          <c:spPr>
            <a:ln w="12700">
              <a:solidFill>
                <a:srgbClr val="FF00FF"/>
              </a:solidFill>
              <a:prstDash val="solid"/>
            </a:ln>
          </c:spPr>
          <c:marker>
            <c:symbol val="square"/>
            <c:size val="5"/>
            <c:spPr>
              <a:solidFill>
                <a:srgbClr val="FF00FF"/>
              </a:solidFill>
              <a:ln>
                <a:solidFill>
                  <a:srgbClr val="FF00FF"/>
                </a:solidFill>
                <a:prstDash val="solid"/>
              </a:ln>
            </c:spPr>
          </c:marker>
          <c:val>
            <c:numRef>
              <c:f>Kassavirta!$F$94:$Q$94</c:f>
              <c:numCache>
                <c:formatCode>#,##0.00</c:formatCode>
                <c:ptCount val="12"/>
              </c:numCache>
            </c:numRef>
          </c:val>
          <c:smooth val="0"/>
        </c:ser>
        <c:dLbls>
          <c:showLegendKey val="0"/>
          <c:showVal val="0"/>
          <c:showCatName val="0"/>
          <c:showSerName val="0"/>
          <c:showPercent val="0"/>
          <c:showBubbleSize val="0"/>
        </c:dLbls>
        <c:marker val="1"/>
        <c:smooth val="0"/>
        <c:axId val="163027584"/>
        <c:axId val="163054336"/>
      </c:lineChart>
      <c:catAx>
        <c:axId val="1630275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Narrow"/>
                <a:ea typeface="Arial Narrow"/>
                <a:cs typeface="Arial Narrow"/>
              </a:defRPr>
            </a:pPr>
            <a:endParaRPr lang="fi-FI"/>
          </a:p>
        </c:txPr>
        <c:crossAx val="163054336"/>
        <c:crosses val="autoZero"/>
        <c:auto val="1"/>
        <c:lblAlgn val="ctr"/>
        <c:lblOffset val="100"/>
        <c:tickLblSkip val="1"/>
        <c:tickMarkSkip val="1"/>
        <c:noMultiLvlLbl val="0"/>
      </c:catAx>
      <c:valAx>
        <c:axId val="163054336"/>
        <c:scaling>
          <c:orientation val="minMax"/>
        </c:scaling>
        <c:delete val="0"/>
        <c:axPos val="l"/>
        <c:majorGridlines>
          <c:spPr>
            <a:ln w="3175">
              <a:solidFill>
                <a:srgbClr val="000000"/>
              </a:solidFill>
              <a:prstDash val="solid"/>
            </a:ln>
          </c:spPr>
        </c:majorGridlines>
        <c:numFmt formatCode="#,##0.00"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Narrow"/>
                <a:ea typeface="Arial Narrow"/>
                <a:cs typeface="Arial Narrow"/>
              </a:defRPr>
            </a:pPr>
            <a:endParaRPr lang="fi-FI"/>
          </a:p>
        </c:txPr>
        <c:crossAx val="163027584"/>
        <c:crosses val="autoZero"/>
        <c:crossBetween val="between"/>
      </c:valAx>
      <c:spPr>
        <a:solidFill>
          <a:srgbClr val="FFFFFF"/>
        </a:solidFill>
        <a:ln w="12700">
          <a:solidFill>
            <a:srgbClr val="111111"/>
          </a:solidFill>
          <a:prstDash val="solid"/>
        </a:ln>
      </c:spPr>
    </c:plotArea>
    <c:legend>
      <c:legendPos val="r"/>
      <c:layout>
        <c:manualLayout>
          <c:xMode val="edge"/>
          <c:yMode val="edge"/>
          <c:x val="0.80175575958703327"/>
          <c:y val="0.44221105527638194"/>
          <c:w val="0.18245645294759619"/>
          <c:h val="0.10804020100502512"/>
        </c:manualLayout>
      </c:layout>
      <c:overlay val="0"/>
      <c:spPr>
        <a:solidFill>
          <a:srgbClr val="FFFFFF"/>
        </a:solidFill>
        <a:ln w="3175">
          <a:solidFill>
            <a:srgbClr val="000000"/>
          </a:solidFill>
          <a:prstDash val="solid"/>
        </a:ln>
      </c:spPr>
      <c:txPr>
        <a:bodyPr/>
        <a:lstStyle/>
        <a:p>
          <a:pPr>
            <a:defRPr sz="895" b="0" i="0" u="none" strike="noStrike" baseline="0">
              <a:solidFill>
                <a:srgbClr val="000000"/>
              </a:solidFill>
              <a:latin typeface="Arial Narrow"/>
              <a:ea typeface="Arial Narrow"/>
              <a:cs typeface="Arial Narrow"/>
            </a:defRPr>
          </a:pPr>
          <a:endParaRPr lang="fi-FI"/>
        </a:p>
      </c:txPr>
    </c:legend>
    <c:plotVisOnly val="1"/>
    <c:dispBlanksAs val="gap"/>
    <c:showDLblsOverMax val="0"/>
  </c:chart>
  <c:spPr>
    <a:solidFill>
      <a:srgbClr val="FFFFFF"/>
    </a:solidFill>
    <a:ln w="3175">
      <a:solidFill>
        <a:srgbClr val="000000"/>
      </a:solidFill>
      <a:prstDash val="solid"/>
    </a:ln>
  </c:spPr>
  <c:txPr>
    <a:bodyPr/>
    <a:lstStyle/>
    <a:p>
      <a:pPr>
        <a:defRPr sz="1050" b="0" i="0" u="none" strike="noStrike" baseline="0">
          <a:solidFill>
            <a:srgbClr val="000000"/>
          </a:solidFill>
          <a:latin typeface="Arial Narrow"/>
          <a:ea typeface="Arial Narrow"/>
          <a:cs typeface="Arial Narrow"/>
        </a:defRPr>
      </a:pPr>
      <a:endParaRPr lang="fi-FI"/>
    </a:p>
  </c:txPr>
  <c:printSettings>
    <c:headerFooter alignWithMargins="0"/>
    <c:pageMargins b="1" l="0.75" r="0.75" t="1" header="0.4921259845" footer="0.492125984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4482210050643678"/>
          <c:y val="3.519061583577713E-2"/>
        </c:manualLayout>
      </c:layout>
      <c:overlay val="0"/>
      <c:spPr>
        <a:noFill/>
        <a:ln w="25400">
          <a:noFill/>
        </a:ln>
      </c:spPr>
      <c:txPr>
        <a:bodyPr/>
        <a:lstStyle/>
        <a:p>
          <a:pPr>
            <a:defRPr sz="1000" b="0" i="0" u="none" strike="noStrike" baseline="0">
              <a:solidFill>
                <a:srgbClr val="000000"/>
              </a:solidFill>
              <a:latin typeface="Arial Narrow"/>
              <a:ea typeface="Arial Narrow"/>
              <a:cs typeface="Arial Narrow"/>
            </a:defRPr>
          </a:pPr>
          <a:endParaRPr lang="fi-FI"/>
        </a:p>
      </c:txPr>
    </c:title>
    <c:autoTitleDeleted val="0"/>
    <c:plotArea>
      <c:layout>
        <c:manualLayout>
          <c:layoutTarget val="inner"/>
          <c:xMode val="edge"/>
          <c:yMode val="edge"/>
          <c:x val="8.1494125283622001E-2"/>
          <c:y val="0.26392961876832843"/>
          <c:w val="0.706282419124724"/>
          <c:h val="0.54252199413489732"/>
        </c:manualLayout>
      </c:layout>
      <c:lineChart>
        <c:grouping val="standard"/>
        <c:varyColors val="0"/>
        <c:ser>
          <c:idx val="0"/>
          <c:order val="0"/>
          <c:tx>
            <c:v>Oma pääoma</c:v>
          </c:tx>
          <c:spPr>
            <a:ln w="12700">
              <a:solidFill>
                <a:srgbClr val="000080"/>
              </a:solidFill>
              <a:prstDash val="solid"/>
            </a:ln>
          </c:spPr>
          <c:marker>
            <c:symbol val="diamond"/>
            <c:size val="5"/>
            <c:spPr>
              <a:solidFill>
                <a:srgbClr val="000080"/>
              </a:solidFill>
              <a:ln>
                <a:solidFill>
                  <a:srgbClr val="000080"/>
                </a:solidFill>
                <a:prstDash val="solid"/>
              </a:ln>
            </c:spPr>
          </c:marker>
          <c:val>
            <c:numRef>
              <c:f>Kassavirta!$F$91:$Q$91</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dLbls>
          <c:showLegendKey val="0"/>
          <c:showVal val="0"/>
          <c:showCatName val="0"/>
          <c:showSerName val="0"/>
          <c:showPercent val="0"/>
          <c:showBubbleSize val="0"/>
        </c:dLbls>
        <c:marker val="1"/>
        <c:smooth val="0"/>
        <c:axId val="163094528"/>
        <c:axId val="163096448"/>
      </c:lineChart>
      <c:catAx>
        <c:axId val="1630945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fi-FI"/>
          </a:p>
        </c:txPr>
        <c:crossAx val="163096448"/>
        <c:crosses val="autoZero"/>
        <c:auto val="1"/>
        <c:lblAlgn val="ctr"/>
        <c:lblOffset val="100"/>
        <c:tickLblSkip val="1"/>
        <c:tickMarkSkip val="1"/>
        <c:noMultiLvlLbl val="0"/>
      </c:catAx>
      <c:valAx>
        <c:axId val="163096448"/>
        <c:scaling>
          <c:orientation val="minMax"/>
        </c:scaling>
        <c:delete val="0"/>
        <c:axPos val="l"/>
        <c:majorGridlines>
          <c:spPr>
            <a:ln w="3175">
              <a:solidFill>
                <a:srgbClr val="000000"/>
              </a:solidFill>
              <a:prstDash val="solid"/>
            </a:ln>
          </c:spPr>
        </c:majorGridlines>
        <c:numFmt formatCode="#,##0.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fi-FI"/>
          </a:p>
        </c:txPr>
        <c:crossAx val="163094528"/>
        <c:crosses val="autoZero"/>
        <c:crossBetween val="between"/>
      </c:valAx>
      <c:spPr>
        <a:solidFill>
          <a:srgbClr val="FFFFFF"/>
        </a:solidFill>
        <a:ln w="12700">
          <a:solidFill>
            <a:srgbClr val="111111"/>
          </a:solidFill>
          <a:prstDash val="solid"/>
        </a:ln>
      </c:spPr>
    </c:plotArea>
    <c:legend>
      <c:legendPos val="r"/>
      <c:layout>
        <c:manualLayout>
          <c:xMode val="edge"/>
          <c:yMode val="edge"/>
          <c:x val="0.80984787000599368"/>
          <c:y val="0.50146627565982405"/>
          <c:w val="0.17317501622769677"/>
          <c:h val="6.4516129032258063E-2"/>
        </c:manualLayout>
      </c:layout>
      <c:overlay val="0"/>
      <c:spPr>
        <a:solidFill>
          <a:srgbClr val="FFFFFF"/>
        </a:solidFill>
        <a:ln w="3175">
          <a:solidFill>
            <a:srgbClr val="000000"/>
          </a:solidFill>
          <a:prstDash val="solid"/>
        </a:ln>
      </c:spPr>
      <c:txPr>
        <a:bodyPr/>
        <a:lstStyle/>
        <a:p>
          <a:pPr>
            <a:defRPr sz="895" b="0" i="0" u="none" strike="noStrike" baseline="0">
              <a:solidFill>
                <a:srgbClr val="000000"/>
              </a:solidFill>
              <a:latin typeface="Arial Narrow"/>
              <a:ea typeface="Arial Narrow"/>
              <a:cs typeface="Arial Narrow"/>
            </a:defRPr>
          </a:pPr>
          <a:endParaRPr lang="fi-FI"/>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fi-FI"/>
    </a:p>
  </c:txPr>
  <c:printSettings>
    <c:headerFooter alignWithMargins="0"/>
    <c:pageMargins b="1" l="0.75" r="0.75" t="1"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170847895782348E-2"/>
          <c:y val="7.8488372093023256E-2"/>
          <c:w val="0.62276521653521422"/>
          <c:h val="0.70348837209302328"/>
        </c:manualLayout>
      </c:layout>
      <c:lineChart>
        <c:grouping val="standard"/>
        <c:varyColors val="0"/>
        <c:ser>
          <c:idx val="0"/>
          <c:order val="0"/>
          <c:tx>
            <c:v>Liiketominta</c:v>
          </c:tx>
          <c:spPr>
            <a:ln w="12700">
              <a:solidFill>
                <a:srgbClr val="000080"/>
              </a:solidFill>
              <a:prstDash val="solid"/>
            </a:ln>
          </c:spPr>
          <c:marker>
            <c:symbol val="diamond"/>
            <c:size val="5"/>
            <c:spPr>
              <a:solidFill>
                <a:srgbClr val="000080"/>
              </a:solidFill>
              <a:ln>
                <a:solidFill>
                  <a:srgbClr val="000080"/>
                </a:solidFill>
                <a:prstDash val="solid"/>
              </a:ln>
            </c:spPr>
          </c:marker>
          <c:val>
            <c:numRef>
              <c:f>Kassavirta!$U$114:$AF$114</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v>Liiketoiminta + avust</c:v>
          </c:tx>
          <c:spPr>
            <a:ln w="12700">
              <a:solidFill>
                <a:srgbClr val="FF00FF"/>
              </a:solidFill>
              <a:prstDash val="solid"/>
            </a:ln>
          </c:spPr>
          <c:marker>
            <c:symbol val="square"/>
            <c:size val="5"/>
            <c:spPr>
              <a:solidFill>
                <a:srgbClr val="FF00FF"/>
              </a:solidFill>
              <a:ln>
                <a:solidFill>
                  <a:srgbClr val="FF00FF"/>
                </a:solidFill>
                <a:prstDash val="solid"/>
              </a:ln>
            </c:spPr>
          </c:marker>
          <c:val>
            <c:numRef>
              <c:f>Kassavirta!$U$115:$AF$115</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tx>
            <c:v>Liiketulos + avust + lain</c:v>
          </c:tx>
          <c:spPr>
            <a:ln w="12700">
              <a:solidFill>
                <a:srgbClr val="FFFF00"/>
              </a:solidFill>
              <a:prstDash val="solid"/>
            </a:ln>
          </c:spPr>
          <c:marker>
            <c:symbol val="triangle"/>
            <c:size val="5"/>
            <c:spPr>
              <a:solidFill>
                <a:srgbClr val="FFFF00"/>
              </a:solidFill>
              <a:ln>
                <a:solidFill>
                  <a:srgbClr val="FFFF00"/>
                </a:solidFill>
                <a:prstDash val="solid"/>
              </a:ln>
            </c:spPr>
          </c:marker>
          <c:val>
            <c:numRef>
              <c:f>Kassavirta!$U$116:$AF$116</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tx>
            <c:v>Liiketulos + avust + lain + po</c:v>
          </c:tx>
          <c:spPr>
            <a:ln w="12700">
              <a:solidFill>
                <a:srgbClr val="00FFFF"/>
              </a:solidFill>
              <a:prstDash val="solid"/>
            </a:ln>
          </c:spPr>
          <c:marker>
            <c:symbol val="x"/>
            <c:size val="5"/>
            <c:spPr>
              <a:noFill/>
              <a:ln>
                <a:solidFill>
                  <a:srgbClr val="00FFFF"/>
                </a:solidFill>
                <a:prstDash val="solid"/>
              </a:ln>
            </c:spPr>
          </c:marker>
          <c:val>
            <c:numRef>
              <c:f>Kassavirta!$U$117:$AF$117</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dLbls>
          <c:showLegendKey val="0"/>
          <c:showVal val="0"/>
          <c:showCatName val="0"/>
          <c:showSerName val="0"/>
          <c:showPercent val="0"/>
          <c:showBubbleSize val="0"/>
        </c:dLbls>
        <c:marker val="1"/>
        <c:smooth val="0"/>
        <c:axId val="172100608"/>
        <c:axId val="172110976"/>
      </c:lineChart>
      <c:catAx>
        <c:axId val="1721006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Narrow"/>
                <a:ea typeface="Arial Narrow"/>
                <a:cs typeface="Arial Narrow"/>
              </a:defRPr>
            </a:pPr>
            <a:endParaRPr lang="fi-FI"/>
          </a:p>
        </c:txPr>
        <c:crossAx val="172110976"/>
        <c:crosses val="autoZero"/>
        <c:auto val="1"/>
        <c:lblAlgn val="ctr"/>
        <c:lblOffset val="100"/>
        <c:tickLblSkip val="1"/>
        <c:tickMarkSkip val="1"/>
        <c:noMultiLvlLbl val="0"/>
      </c:catAx>
      <c:valAx>
        <c:axId val="172110976"/>
        <c:scaling>
          <c:orientation val="minMax"/>
        </c:scaling>
        <c:delete val="0"/>
        <c:axPos val="l"/>
        <c:majorGridlines>
          <c:spPr>
            <a:ln w="3175">
              <a:solidFill>
                <a:srgbClr val="000000"/>
              </a:solidFill>
              <a:prstDash val="solid"/>
            </a:ln>
          </c:spPr>
        </c:majorGridlines>
        <c:numFmt formatCode="#,##0.00"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Narrow"/>
                <a:ea typeface="Arial Narrow"/>
                <a:cs typeface="Arial Narrow"/>
              </a:defRPr>
            </a:pPr>
            <a:endParaRPr lang="fi-FI"/>
          </a:p>
        </c:txPr>
        <c:crossAx val="172100608"/>
        <c:crosses val="autoZero"/>
        <c:crossBetween val="between"/>
      </c:valAx>
      <c:spPr>
        <a:solidFill>
          <a:srgbClr val="FFFFFF"/>
        </a:solidFill>
        <a:ln w="12700">
          <a:solidFill>
            <a:srgbClr val="111111"/>
          </a:solidFill>
          <a:prstDash val="solid"/>
        </a:ln>
      </c:spPr>
    </c:plotArea>
    <c:legend>
      <c:legendPos val="r"/>
      <c:layout>
        <c:manualLayout>
          <c:xMode val="edge"/>
          <c:yMode val="edge"/>
          <c:x val="0.72845644127356657"/>
          <c:y val="0.32267441860465118"/>
          <c:w val="0.25528495821417402"/>
          <c:h val="0.23546511627906977"/>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Narrow"/>
              <a:ea typeface="Arial Narrow"/>
              <a:cs typeface="Arial Narrow"/>
            </a:defRPr>
          </a:pPr>
          <a:endParaRPr lang="fi-FI"/>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fi-FI"/>
    </a:p>
  </c:txPr>
  <c:printSettings>
    <c:headerFooter alignWithMargins="0"/>
    <c:pageMargins b="1" l="0.75" r="0.75" t="1" header="0.4921259845" footer="0.492125984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048097837238891E-2"/>
          <c:y val="7.2254437226840829E-2"/>
          <c:w val="0.61578096170548491"/>
          <c:h val="0.71965419477933468"/>
        </c:manualLayout>
      </c:layout>
      <c:lineChart>
        <c:grouping val="standard"/>
        <c:varyColors val="0"/>
        <c:ser>
          <c:idx val="0"/>
          <c:order val="0"/>
          <c:tx>
            <c:v>Liiketominta</c:v>
          </c:tx>
          <c:spPr>
            <a:ln w="12700">
              <a:solidFill>
                <a:srgbClr val="000080"/>
              </a:solidFill>
              <a:prstDash val="solid"/>
            </a:ln>
          </c:spPr>
          <c:marker>
            <c:symbol val="diamond"/>
            <c:size val="5"/>
            <c:spPr>
              <a:solidFill>
                <a:srgbClr val="000080"/>
              </a:solidFill>
              <a:ln>
                <a:solidFill>
                  <a:srgbClr val="000080"/>
                </a:solidFill>
                <a:prstDash val="solid"/>
              </a:ln>
            </c:spPr>
          </c:marker>
          <c:val>
            <c:numRef>
              <c:f>Kassavirta!$U$103:$AF$103</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v>Liiketoiminta + avust</c:v>
          </c:tx>
          <c:spPr>
            <a:ln w="12700">
              <a:solidFill>
                <a:srgbClr val="FF00FF"/>
              </a:solidFill>
              <a:prstDash val="solid"/>
            </a:ln>
          </c:spPr>
          <c:marker>
            <c:symbol val="square"/>
            <c:size val="5"/>
            <c:spPr>
              <a:solidFill>
                <a:srgbClr val="FF00FF"/>
              </a:solidFill>
              <a:ln>
                <a:solidFill>
                  <a:srgbClr val="FF00FF"/>
                </a:solidFill>
                <a:prstDash val="solid"/>
              </a:ln>
            </c:spPr>
          </c:marker>
          <c:val>
            <c:numRef>
              <c:f>Kassavirta!$U$107:$AF$107</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tx>
            <c:v>Liiketulos + avust + lain</c:v>
          </c:tx>
          <c:spPr>
            <a:ln w="12700">
              <a:solidFill>
                <a:srgbClr val="FFFF00"/>
              </a:solidFill>
              <a:prstDash val="solid"/>
            </a:ln>
          </c:spPr>
          <c:marker>
            <c:symbol val="triangle"/>
            <c:size val="5"/>
            <c:spPr>
              <a:solidFill>
                <a:srgbClr val="FFFF00"/>
              </a:solidFill>
              <a:ln>
                <a:solidFill>
                  <a:srgbClr val="FFFF00"/>
                </a:solidFill>
                <a:prstDash val="solid"/>
              </a:ln>
            </c:spPr>
          </c:marker>
          <c:val>
            <c:numRef>
              <c:f>Kassavirta!$U$111:$AF$111</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tx>
            <c:v>Liiketulos + avust + lain + po</c:v>
          </c:tx>
          <c:spPr>
            <a:ln w="12700">
              <a:solidFill>
                <a:srgbClr val="00FFFF"/>
              </a:solidFill>
              <a:prstDash val="solid"/>
            </a:ln>
          </c:spPr>
          <c:marker>
            <c:symbol val="x"/>
            <c:size val="5"/>
            <c:spPr>
              <a:noFill/>
              <a:ln>
                <a:solidFill>
                  <a:srgbClr val="00FFFF"/>
                </a:solidFill>
                <a:prstDash val="solid"/>
              </a:ln>
            </c:spPr>
          </c:marker>
          <c:val>
            <c:numRef>
              <c:f>Kassavirta!$U$85:$AF$85</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4"/>
          <c:order val="4"/>
          <c:tx>
            <c:v>Myynti</c:v>
          </c:tx>
          <c:spPr>
            <a:ln w="12700">
              <a:solidFill>
                <a:srgbClr val="800080"/>
              </a:solidFill>
              <a:prstDash val="solid"/>
            </a:ln>
          </c:spPr>
          <c:marker>
            <c:symbol val="star"/>
            <c:size val="5"/>
            <c:spPr>
              <a:noFill/>
              <a:ln>
                <a:solidFill>
                  <a:srgbClr val="800080"/>
                </a:solidFill>
                <a:prstDash val="solid"/>
              </a:ln>
            </c:spPr>
          </c:marker>
          <c:val>
            <c:numRef>
              <c:f>Kassavirta!#REF!</c:f>
              <c:numCache>
                <c:formatCode>General</c:formatCode>
                <c:ptCount val="1"/>
                <c:pt idx="0">
                  <c:v>1</c:v>
                </c:pt>
              </c:numCache>
            </c:numRef>
          </c:val>
          <c:smooth val="0"/>
        </c:ser>
        <c:dLbls>
          <c:showLegendKey val="0"/>
          <c:showVal val="0"/>
          <c:showCatName val="0"/>
          <c:showSerName val="0"/>
          <c:showPercent val="0"/>
          <c:showBubbleSize val="0"/>
        </c:dLbls>
        <c:marker val="1"/>
        <c:smooth val="0"/>
        <c:axId val="172141952"/>
        <c:axId val="172152320"/>
      </c:lineChart>
      <c:catAx>
        <c:axId val="1721419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fi-FI"/>
          </a:p>
        </c:txPr>
        <c:crossAx val="172152320"/>
        <c:crosses val="autoZero"/>
        <c:auto val="1"/>
        <c:lblAlgn val="ctr"/>
        <c:lblOffset val="100"/>
        <c:tickLblSkip val="1"/>
        <c:tickMarkSkip val="1"/>
        <c:noMultiLvlLbl val="0"/>
      </c:catAx>
      <c:valAx>
        <c:axId val="172152320"/>
        <c:scaling>
          <c:orientation val="minMax"/>
        </c:scaling>
        <c:delete val="0"/>
        <c:axPos val="l"/>
        <c:majorGridlines>
          <c:spPr>
            <a:ln w="3175">
              <a:solidFill>
                <a:srgbClr val="000000"/>
              </a:solidFill>
              <a:prstDash val="solid"/>
            </a:ln>
          </c:spPr>
        </c:majorGridlines>
        <c:numFmt formatCode="#,##0.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fi-FI"/>
          </a:p>
        </c:txPr>
        <c:crossAx val="172141952"/>
        <c:crosses val="autoZero"/>
        <c:crossBetween val="between"/>
      </c:valAx>
      <c:spPr>
        <a:solidFill>
          <a:srgbClr val="FFFFFF"/>
        </a:solidFill>
        <a:ln w="12700">
          <a:solidFill>
            <a:srgbClr val="111111"/>
          </a:solidFill>
          <a:prstDash val="solid"/>
        </a:ln>
      </c:spPr>
    </c:plotArea>
    <c:legend>
      <c:legendPos val="r"/>
      <c:layout>
        <c:manualLayout>
          <c:xMode val="edge"/>
          <c:yMode val="edge"/>
          <c:x val="0.71526646526793092"/>
          <c:y val="0.29190792639643698"/>
          <c:w val="0.26929696653972462"/>
          <c:h val="0.2919079263964369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Narrow"/>
              <a:ea typeface="Arial Narrow"/>
              <a:cs typeface="Arial Narrow"/>
            </a:defRPr>
          </a:pPr>
          <a:endParaRPr lang="fi-FI"/>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fi-FI"/>
    </a:p>
  </c:txPr>
  <c:printSettings>
    <c:headerFooter alignWithMargins="0"/>
    <c:pageMargins b="1" l="0.75" r="0.75" t="1" header="0.4921259845" footer="0.492125984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3492621477152521"/>
          <c:y val="3.4582132564841501E-2"/>
        </c:manualLayout>
      </c:layout>
      <c:overlay val="0"/>
      <c:spPr>
        <a:noFill/>
        <a:ln w="25400">
          <a:noFill/>
        </a:ln>
      </c:spPr>
      <c:txPr>
        <a:bodyPr/>
        <a:lstStyle/>
        <a:p>
          <a:pPr>
            <a:defRPr sz="1000" b="0" i="0" u="none" strike="noStrike" baseline="0">
              <a:solidFill>
                <a:srgbClr val="000000"/>
              </a:solidFill>
              <a:latin typeface="Arial Narrow"/>
              <a:ea typeface="Arial Narrow"/>
              <a:cs typeface="Arial Narrow"/>
            </a:defRPr>
          </a:pPr>
          <a:endParaRPr lang="fi-FI"/>
        </a:p>
      </c:txPr>
    </c:title>
    <c:autoTitleDeleted val="0"/>
    <c:plotArea>
      <c:layout>
        <c:manualLayout>
          <c:layoutTarget val="inner"/>
          <c:xMode val="edge"/>
          <c:yMode val="edge"/>
          <c:x val="7.9077493594822773E-2"/>
          <c:y val="0.26224783861671469"/>
          <c:w val="0.69028062117147371"/>
          <c:h val="0.54466858789625361"/>
        </c:manualLayout>
      </c:layout>
      <c:lineChart>
        <c:grouping val="standard"/>
        <c:varyColors val="0"/>
        <c:ser>
          <c:idx val="0"/>
          <c:order val="0"/>
          <c:tx>
            <c:v>Kirjanpidon tulos</c:v>
          </c:tx>
          <c:spPr>
            <a:ln w="12700">
              <a:solidFill>
                <a:srgbClr val="000080"/>
              </a:solidFill>
              <a:prstDash val="solid"/>
            </a:ln>
          </c:spPr>
          <c:marker>
            <c:symbol val="diamond"/>
            <c:size val="5"/>
            <c:spPr>
              <a:solidFill>
                <a:srgbClr val="000080"/>
              </a:solidFill>
              <a:ln>
                <a:solidFill>
                  <a:srgbClr val="000080"/>
                </a:solidFill>
                <a:prstDash val="solid"/>
              </a:ln>
            </c:spPr>
          </c:marker>
          <c:val>
            <c:numRef>
              <c:f>Kassavirta!$U$93:$AF$93</c:f>
              <c:numCache>
                <c:formatCode>#,##0.00</c:formatCode>
                <c:ptCount val="12"/>
              </c:numCache>
            </c:numRef>
          </c:val>
          <c:smooth val="0"/>
        </c:ser>
        <c:dLbls>
          <c:showLegendKey val="0"/>
          <c:showVal val="0"/>
          <c:showCatName val="0"/>
          <c:showSerName val="0"/>
          <c:showPercent val="0"/>
          <c:showBubbleSize val="0"/>
        </c:dLbls>
        <c:marker val="1"/>
        <c:smooth val="0"/>
        <c:axId val="172179840"/>
        <c:axId val="172181760"/>
      </c:lineChart>
      <c:catAx>
        <c:axId val="1721798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fi-FI"/>
          </a:p>
        </c:txPr>
        <c:crossAx val="172181760"/>
        <c:crosses val="autoZero"/>
        <c:auto val="1"/>
        <c:lblAlgn val="ctr"/>
        <c:lblOffset val="100"/>
        <c:tickLblSkip val="1"/>
        <c:tickMarkSkip val="1"/>
        <c:noMultiLvlLbl val="0"/>
      </c:catAx>
      <c:valAx>
        <c:axId val="172181760"/>
        <c:scaling>
          <c:orientation val="minMax"/>
        </c:scaling>
        <c:delete val="0"/>
        <c:axPos val="l"/>
        <c:majorGridlines>
          <c:spPr>
            <a:ln w="3175">
              <a:solidFill>
                <a:srgbClr val="000000"/>
              </a:solidFill>
              <a:prstDash val="solid"/>
            </a:ln>
          </c:spPr>
        </c:majorGridlines>
        <c:numFmt formatCode="#,##0.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fi-FI"/>
          </a:p>
        </c:txPr>
        <c:crossAx val="172179840"/>
        <c:crosses val="autoZero"/>
        <c:crossBetween val="between"/>
      </c:valAx>
      <c:spPr>
        <a:solidFill>
          <a:srgbClr val="FFFFFF"/>
        </a:solidFill>
        <a:ln w="12700">
          <a:solidFill>
            <a:srgbClr val="111111"/>
          </a:solidFill>
          <a:prstDash val="solid"/>
        </a:ln>
      </c:spPr>
    </c:plotArea>
    <c:legend>
      <c:legendPos val="r"/>
      <c:layout>
        <c:manualLayout>
          <c:xMode val="edge"/>
          <c:yMode val="edge"/>
          <c:x val="0.79242238373145313"/>
          <c:y val="0.50144092219020175"/>
          <c:w val="0.19110394285415502"/>
          <c:h val="6.3400576368876083E-2"/>
        </c:manualLayout>
      </c:layout>
      <c:overlay val="0"/>
      <c:spPr>
        <a:solidFill>
          <a:srgbClr val="FFFFFF"/>
        </a:solidFill>
        <a:ln w="3175">
          <a:solidFill>
            <a:srgbClr val="000000"/>
          </a:solidFill>
          <a:prstDash val="solid"/>
        </a:ln>
      </c:spPr>
      <c:txPr>
        <a:bodyPr/>
        <a:lstStyle/>
        <a:p>
          <a:pPr>
            <a:defRPr sz="895" b="0" i="0" u="none" strike="noStrike" baseline="0">
              <a:solidFill>
                <a:srgbClr val="000000"/>
              </a:solidFill>
              <a:latin typeface="Arial Narrow"/>
              <a:ea typeface="Arial Narrow"/>
              <a:cs typeface="Arial Narrow"/>
            </a:defRPr>
          </a:pPr>
          <a:endParaRPr lang="fi-FI"/>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fi-FI"/>
    </a:p>
  </c:txPr>
  <c:printSettings>
    <c:headerFooter alignWithMargins="0"/>
    <c:pageMargins b="1" l="0.75" r="0.75" t="1" header="0.4921259845" footer="0.492125984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885315449951525E-2"/>
          <c:y val="0.17336683417085427"/>
          <c:w val="0.70491859704677662"/>
          <c:h val="0.62311557788944727"/>
        </c:manualLayout>
      </c:layout>
      <c:lineChart>
        <c:grouping val="standard"/>
        <c:varyColors val="0"/>
        <c:ser>
          <c:idx val="0"/>
          <c:order val="0"/>
          <c:tx>
            <c:v>Kassa</c:v>
          </c:tx>
          <c:spPr>
            <a:ln w="12700">
              <a:solidFill>
                <a:srgbClr val="000080"/>
              </a:solidFill>
              <a:prstDash val="solid"/>
            </a:ln>
          </c:spPr>
          <c:marker>
            <c:symbol val="diamond"/>
            <c:size val="5"/>
            <c:spPr>
              <a:solidFill>
                <a:srgbClr val="000080"/>
              </a:solidFill>
              <a:ln>
                <a:solidFill>
                  <a:srgbClr val="000080"/>
                </a:solidFill>
                <a:prstDash val="solid"/>
              </a:ln>
            </c:spPr>
          </c:marker>
          <c:val>
            <c:numRef>
              <c:f>Kassavirta!$U$85:$AF$85</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v>Tavoite kassa</c:v>
          </c:tx>
          <c:spPr>
            <a:ln w="12700">
              <a:solidFill>
                <a:srgbClr val="FF00FF"/>
              </a:solidFill>
              <a:prstDash val="solid"/>
            </a:ln>
          </c:spPr>
          <c:marker>
            <c:symbol val="square"/>
            <c:size val="5"/>
            <c:spPr>
              <a:solidFill>
                <a:srgbClr val="FF00FF"/>
              </a:solidFill>
              <a:ln>
                <a:solidFill>
                  <a:srgbClr val="FF00FF"/>
                </a:solidFill>
                <a:prstDash val="solid"/>
              </a:ln>
            </c:spPr>
          </c:marker>
          <c:val>
            <c:numRef>
              <c:f>Kassavirta!$U$94:$AF$94</c:f>
              <c:numCache>
                <c:formatCode>#,##0.00</c:formatCode>
                <c:ptCount val="12"/>
              </c:numCache>
            </c:numRef>
          </c:val>
          <c:smooth val="0"/>
        </c:ser>
        <c:dLbls>
          <c:showLegendKey val="0"/>
          <c:showVal val="0"/>
          <c:showCatName val="0"/>
          <c:showSerName val="0"/>
          <c:showPercent val="0"/>
          <c:showBubbleSize val="0"/>
        </c:dLbls>
        <c:marker val="1"/>
        <c:smooth val="0"/>
        <c:axId val="172217472"/>
        <c:axId val="172219392"/>
      </c:lineChart>
      <c:catAx>
        <c:axId val="1722174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Narrow"/>
                <a:ea typeface="Arial Narrow"/>
                <a:cs typeface="Arial Narrow"/>
              </a:defRPr>
            </a:pPr>
            <a:endParaRPr lang="fi-FI"/>
          </a:p>
        </c:txPr>
        <c:crossAx val="172219392"/>
        <c:crosses val="autoZero"/>
        <c:auto val="1"/>
        <c:lblAlgn val="ctr"/>
        <c:lblOffset val="100"/>
        <c:tickLblSkip val="1"/>
        <c:tickMarkSkip val="1"/>
        <c:noMultiLvlLbl val="0"/>
      </c:catAx>
      <c:valAx>
        <c:axId val="172219392"/>
        <c:scaling>
          <c:orientation val="minMax"/>
        </c:scaling>
        <c:delete val="0"/>
        <c:axPos val="l"/>
        <c:majorGridlines>
          <c:spPr>
            <a:ln w="3175">
              <a:solidFill>
                <a:srgbClr val="000000"/>
              </a:solidFill>
              <a:prstDash val="solid"/>
            </a:ln>
          </c:spPr>
        </c:majorGridlines>
        <c:numFmt formatCode="#,##0.00"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Narrow"/>
                <a:ea typeface="Arial Narrow"/>
                <a:cs typeface="Arial Narrow"/>
              </a:defRPr>
            </a:pPr>
            <a:endParaRPr lang="fi-FI"/>
          </a:p>
        </c:txPr>
        <c:crossAx val="172217472"/>
        <c:crosses val="autoZero"/>
        <c:crossBetween val="between"/>
      </c:valAx>
      <c:spPr>
        <a:solidFill>
          <a:srgbClr val="FFFFFF"/>
        </a:solidFill>
        <a:ln w="12700">
          <a:solidFill>
            <a:srgbClr val="111111"/>
          </a:solidFill>
          <a:prstDash val="solid"/>
        </a:ln>
      </c:spPr>
    </c:plotArea>
    <c:legend>
      <c:legendPos val="r"/>
      <c:layout>
        <c:manualLayout>
          <c:xMode val="edge"/>
          <c:yMode val="edge"/>
          <c:x val="0.81475475054011148"/>
          <c:y val="0.42964824120603012"/>
          <c:w val="0.17049193975084828"/>
          <c:h val="0.10804020100502512"/>
        </c:manualLayout>
      </c:layout>
      <c:overlay val="0"/>
      <c:spPr>
        <a:solidFill>
          <a:srgbClr val="FFFFFF"/>
        </a:solidFill>
        <a:ln w="3175">
          <a:solidFill>
            <a:srgbClr val="000000"/>
          </a:solidFill>
          <a:prstDash val="solid"/>
        </a:ln>
      </c:spPr>
      <c:txPr>
        <a:bodyPr/>
        <a:lstStyle/>
        <a:p>
          <a:pPr>
            <a:defRPr sz="895" b="0" i="0" u="none" strike="noStrike" baseline="0">
              <a:solidFill>
                <a:srgbClr val="000000"/>
              </a:solidFill>
              <a:latin typeface="Arial Narrow"/>
              <a:ea typeface="Arial Narrow"/>
              <a:cs typeface="Arial Narrow"/>
            </a:defRPr>
          </a:pPr>
          <a:endParaRPr lang="fi-FI"/>
        </a:p>
      </c:txPr>
    </c:legend>
    <c:plotVisOnly val="1"/>
    <c:dispBlanksAs val="gap"/>
    <c:showDLblsOverMax val="0"/>
  </c:chart>
  <c:spPr>
    <a:solidFill>
      <a:srgbClr val="FFFFFF"/>
    </a:solidFill>
    <a:ln w="3175">
      <a:solidFill>
        <a:srgbClr val="000000"/>
      </a:solidFill>
      <a:prstDash val="solid"/>
    </a:ln>
  </c:spPr>
  <c:txPr>
    <a:bodyPr/>
    <a:lstStyle/>
    <a:p>
      <a:pPr>
        <a:defRPr sz="1125" b="0" i="0" u="none" strike="noStrike" baseline="0">
          <a:solidFill>
            <a:srgbClr val="000000"/>
          </a:solidFill>
          <a:latin typeface="Arial Narrow"/>
          <a:ea typeface="Arial Narrow"/>
          <a:cs typeface="Arial Narrow"/>
        </a:defRPr>
      </a:pPr>
      <a:endParaRPr lang="fi-FI"/>
    </a:p>
  </c:txPr>
  <c:printSettings>
    <c:headerFooter alignWithMargins="0"/>
    <c:pageMargins b="1" l="0.75" r="0.75" t="1" header="0.4921259845" footer="0.492125984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chart" Target="../charts/chart10.xml"/><Relationship Id="rId4"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76200</xdr:rowOff>
    </xdr:from>
    <xdr:to>
      <xdr:col>8</xdr:col>
      <xdr:colOff>600075</xdr:colOff>
      <xdr:row>23</xdr:row>
      <xdr:rowOff>114300</xdr:rowOff>
    </xdr:to>
    <xdr:graphicFrame macro="">
      <xdr:nvGraphicFramePr>
        <xdr:cNvPr id="20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66675</xdr:colOff>
      <xdr:row>3</xdr:row>
      <xdr:rowOff>85725</xdr:rowOff>
    </xdr:from>
    <xdr:to>
      <xdr:col>15</xdr:col>
      <xdr:colOff>1114425</xdr:colOff>
      <xdr:row>23</xdr:row>
      <xdr:rowOff>142875</xdr:rowOff>
    </xdr:to>
    <xdr:graphicFrame macro="">
      <xdr:nvGraphicFramePr>
        <xdr:cNvPr id="205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38100</xdr:colOff>
      <xdr:row>25</xdr:row>
      <xdr:rowOff>38100</xdr:rowOff>
    </xdr:from>
    <xdr:to>
      <xdr:col>8</xdr:col>
      <xdr:colOff>561975</xdr:colOff>
      <xdr:row>45</xdr:row>
      <xdr:rowOff>104775</xdr:rowOff>
    </xdr:to>
    <xdr:graphicFrame macro="">
      <xdr:nvGraphicFramePr>
        <xdr:cNvPr id="205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28575</xdr:colOff>
      <xdr:row>47</xdr:row>
      <xdr:rowOff>47625</xdr:rowOff>
    </xdr:from>
    <xdr:to>
      <xdr:col>8</xdr:col>
      <xdr:colOff>581025</xdr:colOff>
      <xdr:row>69</xdr:row>
      <xdr:rowOff>114300</xdr:rowOff>
    </xdr:to>
    <xdr:graphicFrame macro="">
      <xdr:nvGraphicFramePr>
        <xdr:cNvPr id="205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66675</xdr:colOff>
      <xdr:row>25</xdr:row>
      <xdr:rowOff>38100</xdr:rowOff>
    </xdr:from>
    <xdr:to>
      <xdr:col>15</xdr:col>
      <xdr:colOff>1133475</xdr:colOff>
      <xdr:row>45</xdr:row>
      <xdr:rowOff>47625</xdr:rowOff>
    </xdr:to>
    <xdr:graphicFrame macro="">
      <xdr:nvGraphicFramePr>
        <xdr:cNvPr id="205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76200</xdr:rowOff>
    </xdr:from>
    <xdr:to>
      <xdr:col>8</xdr:col>
      <xdr:colOff>600075</xdr:colOff>
      <xdr:row>23</xdr:row>
      <xdr:rowOff>114300</xdr:rowOff>
    </xdr:to>
    <xdr:graphicFrame macro="">
      <xdr:nvGraphicFramePr>
        <xdr:cNvPr id="409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66675</xdr:colOff>
      <xdr:row>3</xdr:row>
      <xdr:rowOff>85725</xdr:rowOff>
    </xdr:from>
    <xdr:to>
      <xdr:col>15</xdr:col>
      <xdr:colOff>1076325</xdr:colOff>
      <xdr:row>23</xdr:row>
      <xdr:rowOff>142875</xdr:rowOff>
    </xdr:to>
    <xdr:graphicFrame macro="">
      <xdr:nvGraphicFramePr>
        <xdr:cNvPr id="409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38100</xdr:colOff>
      <xdr:row>25</xdr:row>
      <xdr:rowOff>38100</xdr:rowOff>
    </xdr:from>
    <xdr:to>
      <xdr:col>8</xdr:col>
      <xdr:colOff>561975</xdr:colOff>
      <xdr:row>45</xdr:row>
      <xdr:rowOff>104775</xdr:rowOff>
    </xdr:to>
    <xdr:graphicFrame macro="">
      <xdr:nvGraphicFramePr>
        <xdr:cNvPr id="409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28575</xdr:colOff>
      <xdr:row>47</xdr:row>
      <xdr:rowOff>47625</xdr:rowOff>
    </xdr:from>
    <xdr:to>
      <xdr:col>8</xdr:col>
      <xdr:colOff>581025</xdr:colOff>
      <xdr:row>69</xdr:row>
      <xdr:rowOff>114300</xdr:rowOff>
    </xdr:to>
    <xdr:graphicFrame macro="">
      <xdr:nvGraphicFramePr>
        <xdr:cNvPr id="410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66675</xdr:colOff>
      <xdr:row>25</xdr:row>
      <xdr:rowOff>38100</xdr:rowOff>
    </xdr:from>
    <xdr:to>
      <xdr:col>15</xdr:col>
      <xdr:colOff>1066800</xdr:colOff>
      <xdr:row>45</xdr:row>
      <xdr:rowOff>47625</xdr:rowOff>
    </xdr:to>
    <xdr:graphicFrame macro="">
      <xdr:nvGraphicFramePr>
        <xdr:cNvPr id="410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3</xdr:row>
      <xdr:rowOff>28575</xdr:rowOff>
    </xdr:from>
    <xdr:to>
      <xdr:col>2</xdr:col>
      <xdr:colOff>161925</xdr:colOff>
      <xdr:row>14</xdr:row>
      <xdr:rowOff>28575</xdr:rowOff>
    </xdr:to>
    <xdr:sp macro="" textlink="">
      <xdr:nvSpPr>
        <xdr:cNvPr id="10246" name="Text Box 6"/>
        <xdr:cNvSpPr txBox="1">
          <a:spLocks noChangeArrowheads="1"/>
        </xdr:cNvSpPr>
      </xdr:nvSpPr>
      <xdr:spPr bwMode="auto">
        <a:xfrm>
          <a:off x="38100" y="590550"/>
          <a:ext cx="6991350" cy="20097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fi-FI" sz="1000" b="1" i="0" u="none" strike="noStrike" baseline="0">
              <a:solidFill>
                <a:srgbClr val="000000"/>
              </a:solidFill>
              <a:latin typeface="Arial"/>
              <a:cs typeface="Arial"/>
            </a:rPr>
            <a:t>Kassavirtalaskelman käyttöönotto</a:t>
          </a: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r>
            <a:rPr lang="fi-FI" sz="1000" b="0" i="0" u="none" strike="noStrike" baseline="0">
              <a:solidFill>
                <a:srgbClr val="000000"/>
              </a:solidFill>
              <a:latin typeface="Arial"/>
              <a:cs typeface="Arial"/>
            </a:rPr>
            <a:t>Kassavirtalaskelman 1.kk korvataan sillä kuukaudella, josta kassavirtalaskelman käyttö aloitetaan. Esim. jos laskelman käyttö aloitetaan lokakuussa niin 1.kk korvataan lokakuulla. Kuukaudet 2.kk, 3.kk, jne vastaavasti seuraavilla kuukausilla. Laskelman 12kk jakso voi poiketa yrityksen tilikaudesta</a:t>
          </a:r>
        </a:p>
        <a:p>
          <a:pPr algn="l" rtl="0">
            <a:defRPr sz="1000"/>
          </a:pPr>
          <a:endParaRPr lang="fi-FI" sz="1000" b="0" i="0" u="none" strike="noStrike" baseline="0">
            <a:solidFill>
              <a:srgbClr val="000000"/>
            </a:solidFill>
            <a:latin typeface="Arial"/>
            <a:cs typeface="Arial"/>
          </a:endParaRPr>
        </a:p>
        <a:p>
          <a:pPr algn="l" rtl="0">
            <a:defRPr sz="1000"/>
          </a:pPr>
          <a:r>
            <a:rPr lang="fi-FI" sz="1000" b="0" i="0" u="none" strike="noStrike" baseline="0">
              <a:solidFill>
                <a:srgbClr val="000000"/>
              </a:solidFill>
              <a:latin typeface="Arial"/>
              <a:cs typeface="Arial"/>
            </a:rPr>
            <a:t>Kassavirtalaskelmaan täytettävät kohdat on merkitty vihreällä. Muut kassavirtalaskelman tiedot lasketaan syöttötietojen pohjalta. Mikäli kaavojen tuottamat arvot poikkeavat toteutuneesta, niin kaava tulee korvata todellisilla arvoilla. </a:t>
          </a:r>
        </a:p>
        <a:p>
          <a:pPr algn="l" rtl="0">
            <a:defRPr sz="1000"/>
          </a:pPr>
          <a:endParaRPr lang="fi-FI" sz="1000" b="0" i="0" u="none" strike="noStrike" baseline="0">
            <a:solidFill>
              <a:srgbClr val="000000"/>
            </a:solidFill>
            <a:latin typeface="Arial"/>
            <a:cs typeface="Arial"/>
          </a:endParaRPr>
        </a:p>
        <a:p>
          <a:pPr algn="l" rtl="0">
            <a:defRPr sz="1000"/>
          </a:pPr>
          <a:r>
            <a:rPr lang="fi-FI" sz="1000" b="0" i="0" u="none" strike="noStrike" baseline="0">
              <a:solidFill>
                <a:srgbClr val="000000"/>
              </a:solidFill>
              <a:latin typeface="Arial"/>
              <a:cs typeface="Arial"/>
            </a:rPr>
            <a:t>Huomioi että kassavirtalaskelman tulos voi poiketa paljonkin kirjanpidon tuloksesta, koska kassavirtalaskelman tuloksen laskennassa on investoinnit, muttei poistoja, tulot ja menot rahan liikkumisen, ei suoriteperusteen mukaan jne.</a:t>
          </a:r>
        </a:p>
      </xdr:txBody>
    </xdr:sp>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C1:G10"/>
  <sheetViews>
    <sheetView workbookViewId="0">
      <selection activeCell="F28" sqref="F28"/>
    </sheetView>
  </sheetViews>
  <sheetFormatPr defaultRowHeight="12.75" x14ac:dyDescent="0.2"/>
  <cols>
    <col min="1" max="1" width="3.140625" style="38" customWidth="1"/>
    <col min="2" max="5" width="9.140625" style="38"/>
    <col min="6" max="6" width="33" style="38" customWidth="1"/>
    <col min="7" max="9" width="9.140625" style="38"/>
    <col min="10" max="10" width="31.85546875" style="38" customWidth="1"/>
    <col min="11" max="16384" width="9.140625" style="38"/>
  </cols>
  <sheetData>
    <row r="1" spans="3:7" ht="14.25" customHeight="1" x14ac:dyDescent="0.2"/>
    <row r="5" spans="3:7" ht="19.5" x14ac:dyDescent="0.3">
      <c r="G5" s="39"/>
    </row>
    <row r="6" spans="3:7" ht="9" customHeight="1" x14ac:dyDescent="0.2"/>
    <row r="7" spans="3:7" ht="15.75" x14ac:dyDescent="0.25">
      <c r="C7" s="40" t="s">
        <v>90</v>
      </c>
    </row>
    <row r="8" spans="3:7" x14ac:dyDescent="0.2">
      <c r="C8" s="41"/>
    </row>
    <row r="9" spans="3:7" ht="14.25" x14ac:dyDescent="0.2">
      <c r="C9" s="42" t="s">
        <v>91</v>
      </c>
      <c r="F9" s="43" t="s">
        <v>93</v>
      </c>
    </row>
    <row r="10" spans="3:7" ht="14.25" x14ac:dyDescent="0.2">
      <c r="C10" s="42" t="s">
        <v>92</v>
      </c>
      <c r="F10" s="44">
        <v>39125</v>
      </c>
    </row>
  </sheetData>
  <phoneticPr fontId="0" type="noConversion"/>
  <pageMargins left="0.75" right="0.75" top="1" bottom="1" header="0.4921259845" footer="0.492125984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H131"/>
  <sheetViews>
    <sheetView tabSelected="1" workbookViewId="0">
      <pane xSplit="4" ySplit="7" topLeftCell="L8" activePane="bottomRight" state="frozen"/>
      <selection pane="topRight" activeCell="F1" sqref="F1"/>
      <selection pane="bottomLeft" activeCell="A8" sqref="A8"/>
      <selection pane="bottomRight" activeCell="Q133" sqref="Q133"/>
    </sheetView>
  </sheetViews>
  <sheetFormatPr defaultRowHeight="12.6" customHeight="1" outlineLevelRow="1" outlineLevelCol="1" x14ac:dyDescent="0.2"/>
  <cols>
    <col min="1" max="2" width="2.28515625" style="51" customWidth="1"/>
    <col min="3" max="3" width="26.7109375" style="51" customWidth="1"/>
    <col min="4" max="4" width="3.85546875" style="51" customWidth="1"/>
    <col min="5" max="5" width="3" style="2" customWidth="1"/>
    <col min="6" max="7" width="12.7109375" style="1" customWidth="1" outlineLevel="1"/>
    <col min="8" max="8" width="13.85546875" style="1" customWidth="1" outlineLevel="1"/>
    <col min="9" max="14" width="12.7109375" style="1" customWidth="1" outlineLevel="1"/>
    <col min="15" max="17" width="14.140625" style="1" customWidth="1" outlineLevel="1"/>
    <col min="18" max="19" width="17.7109375" style="1" customWidth="1" outlineLevel="1"/>
    <col min="20" max="20" width="2.42578125" style="1" customWidth="1"/>
    <col min="21" max="22" width="12.7109375" style="1" customWidth="1" outlineLevel="1"/>
    <col min="23" max="23" width="13.85546875" style="1" customWidth="1" outlineLevel="1"/>
    <col min="24" max="29" width="12.7109375" style="1" customWidth="1" outlineLevel="1"/>
    <col min="30" max="32" width="14.140625" style="1" customWidth="1" outlineLevel="1"/>
    <col min="33" max="34" width="17.7109375" style="1" customWidth="1" outlineLevel="1"/>
    <col min="35" max="16384" width="9.140625" style="2"/>
  </cols>
  <sheetData>
    <row r="1" spans="1:34" ht="12.75" customHeight="1" x14ac:dyDescent="0.2"/>
    <row r="2" spans="1:34" ht="12.75" customHeight="1" x14ac:dyDescent="0.2">
      <c r="A2" s="50" t="s">
        <v>84</v>
      </c>
      <c r="F2" s="37" t="s">
        <v>85</v>
      </c>
      <c r="O2" s="88" t="s">
        <v>144</v>
      </c>
      <c r="U2" s="37" t="s">
        <v>86</v>
      </c>
    </row>
    <row r="3" spans="1:34" ht="12.75" customHeight="1" x14ac:dyDescent="0.2">
      <c r="A3" s="50"/>
      <c r="B3" s="51" t="s">
        <v>190</v>
      </c>
      <c r="F3" s="37"/>
      <c r="U3" s="37"/>
    </row>
    <row r="4" spans="1:34" ht="12.75" customHeight="1" x14ac:dyDescent="0.2">
      <c r="A4" s="95" t="s">
        <v>173</v>
      </c>
    </row>
    <row r="5" spans="1:34" s="104" customFormat="1" ht="12.75" customHeight="1" x14ac:dyDescent="0.2">
      <c r="A5" s="98"/>
      <c r="B5" s="99"/>
      <c r="C5" s="99"/>
      <c r="D5" s="99"/>
      <c r="E5" s="100"/>
      <c r="F5" s="101"/>
      <c r="G5" s="101"/>
      <c r="H5" s="101"/>
      <c r="I5" s="101"/>
      <c r="J5" s="101"/>
      <c r="K5" s="101"/>
      <c r="L5" s="101"/>
      <c r="M5" s="101"/>
      <c r="N5" s="101"/>
      <c r="O5" s="101"/>
      <c r="P5" s="101"/>
      <c r="Q5" s="101"/>
      <c r="R5" s="102" t="s">
        <v>95</v>
      </c>
      <c r="S5" s="103"/>
      <c r="T5" s="101"/>
      <c r="U5" s="101"/>
      <c r="V5" s="101"/>
      <c r="W5" s="101"/>
      <c r="X5" s="101"/>
      <c r="Y5" s="101"/>
      <c r="Z5" s="101"/>
      <c r="AA5" s="101"/>
      <c r="AB5" s="101"/>
      <c r="AC5" s="101"/>
      <c r="AD5" s="101"/>
      <c r="AE5" s="101"/>
      <c r="AF5" s="101"/>
      <c r="AG5" s="102" t="s">
        <v>95</v>
      </c>
      <c r="AH5" s="103"/>
    </row>
    <row r="6" spans="1:34" ht="12.75" customHeight="1" x14ac:dyDescent="0.2">
      <c r="B6" s="52"/>
      <c r="C6" s="52"/>
      <c r="D6" s="52"/>
      <c r="E6" s="14"/>
      <c r="F6" s="15" t="s">
        <v>28</v>
      </c>
      <c r="G6" s="15" t="s">
        <v>28</v>
      </c>
      <c r="H6" s="15" t="s">
        <v>28</v>
      </c>
      <c r="I6" s="15" t="s">
        <v>28</v>
      </c>
      <c r="J6" s="15" t="s">
        <v>28</v>
      </c>
      <c r="K6" s="15" t="s">
        <v>28</v>
      </c>
      <c r="L6" s="15" t="s">
        <v>28</v>
      </c>
      <c r="M6" s="15" t="s">
        <v>28</v>
      </c>
      <c r="N6" s="15" t="s">
        <v>28</v>
      </c>
      <c r="O6" s="15" t="s">
        <v>28</v>
      </c>
      <c r="P6" s="15" t="s">
        <v>28</v>
      </c>
      <c r="Q6" s="15" t="s">
        <v>28</v>
      </c>
      <c r="R6" s="105" t="s">
        <v>0</v>
      </c>
      <c r="S6" s="105" t="s">
        <v>3</v>
      </c>
      <c r="T6" s="105"/>
      <c r="U6" s="15" t="s">
        <v>28</v>
      </c>
      <c r="V6" s="15" t="s">
        <v>28</v>
      </c>
      <c r="W6" s="15" t="s">
        <v>28</v>
      </c>
      <c r="X6" s="15" t="s">
        <v>28</v>
      </c>
      <c r="Y6" s="15" t="s">
        <v>28</v>
      </c>
      <c r="Z6" s="15" t="s">
        <v>28</v>
      </c>
      <c r="AA6" s="15" t="s">
        <v>28</v>
      </c>
      <c r="AB6" s="15" t="s">
        <v>28</v>
      </c>
      <c r="AC6" s="15" t="s">
        <v>28</v>
      </c>
      <c r="AD6" s="15" t="s">
        <v>28</v>
      </c>
      <c r="AE6" s="15" t="s">
        <v>28</v>
      </c>
      <c r="AF6" s="15" t="s">
        <v>28</v>
      </c>
      <c r="AG6" s="105" t="s">
        <v>0</v>
      </c>
      <c r="AH6" s="105" t="s">
        <v>3</v>
      </c>
    </row>
    <row r="7" spans="1:34" ht="12.75" customHeight="1" x14ac:dyDescent="0.2">
      <c r="B7" s="52"/>
      <c r="C7" s="52"/>
      <c r="D7" s="52"/>
      <c r="E7" s="14"/>
      <c r="F7" s="17" t="s">
        <v>72</v>
      </c>
      <c r="G7" s="17" t="s">
        <v>73</v>
      </c>
      <c r="H7" s="17" t="s">
        <v>74</v>
      </c>
      <c r="I7" s="17" t="s">
        <v>75</v>
      </c>
      <c r="J7" s="17" t="s">
        <v>76</v>
      </c>
      <c r="K7" s="17" t="s">
        <v>77</v>
      </c>
      <c r="L7" s="17" t="s">
        <v>78</v>
      </c>
      <c r="M7" s="17" t="s">
        <v>79</v>
      </c>
      <c r="N7" s="17" t="s">
        <v>80</v>
      </c>
      <c r="O7" s="17" t="s">
        <v>81</v>
      </c>
      <c r="P7" s="17" t="s">
        <v>82</v>
      </c>
      <c r="Q7" s="17" t="s">
        <v>83</v>
      </c>
      <c r="R7" s="105"/>
      <c r="S7" s="105"/>
      <c r="T7" s="105"/>
      <c r="U7" s="17" t="s">
        <v>72</v>
      </c>
      <c r="V7" s="17" t="s">
        <v>73</v>
      </c>
      <c r="W7" s="17" t="s">
        <v>74</v>
      </c>
      <c r="X7" s="17" t="s">
        <v>75</v>
      </c>
      <c r="Y7" s="17" t="s">
        <v>76</v>
      </c>
      <c r="Z7" s="17" t="s">
        <v>77</v>
      </c>
      <c r="AA7" s="17" t="s">
        <v>78</v>
      </c>
      <c r="AB7" s="17" t="s">
        <v>79</v>
      </c>
      <c r="AC7" s="17" t="s">
        <v>80</v>
      </c>
      <c r="AD7" s="17" t="s">
        <v>81</v>
      </c>
      <c r="AE7" s="17" t="s">
        <v>82</v>
      </c>
      <c r="AF7" s="17" t="s">
        <v>83</v>
      </c>
      <c r="AG7" s="105"/>
      <c r="AH7" s="105"/>
    </row>
    <row r="8" spans="1:34" s="25" customFormat="1" ht="12.75" customHeight="1" x14ac:dyDescent="0.2">
      <c r="A8" s="57" t="s">
        <v>153</v>
      </c>
      <c r="C8" s="58"/>
      <c r="D8" s="58"/>
      <c r="E8" s="89"/>
      <c r="F8" s="20">
        <f t="shared" ref="F8:Q8" si="0">SUM(F9:F21)</f>
        <v>0</v>
      </c>
      <c r="G8" s="20">
        <f t="shared" si="0"/>
        <v>0</v>
      </c>
      <c r="H8" s="20">
        <f t="shared" si="0"/>
        <v>0</v>
      </c>
      <c r="I8" s="20">
        <f t="shared" si="0"/>
        <v>0</v>
      </c>
      <c r="J8" s="20">
        <f t="shared" si="0"/>
        <v>0</v>
      </c>
      <c r="K8" s="20">
        <f t="shared" si="0"/>
        <v>0</v>
      </c>
      <c r="L8" s="20">
        <f t="shared" si="0"/>
        <v>0</v>
      </c>
      <c r="M8" s="20">
        <f t="shared" si="0"/>
        <v>0</v>
      </c>
      <c r="N8" s="20">
        <f t="shared" si="0"/>
        <v>0</v>
      </c>
      <c r="O8" s="20">
        <f t="shared" si="0"/>
        <v>0</v>
      </c>
      <c r="P8" s="20">
        <f t="shared" si="0"/>
        <v>0</v>
      </c>
      <c r="Q8" s="20">
        <f t="shared" si="0"/>
        <v>0</v>
      </c>
      <c r="R8" s="20">
        <f>SUM(F8:Q8)</f>
        <v>0</v>
      </c>
      <c r="S8" s="20">
        <f>R8/12</f>
        <v>0</v>
      </c>
      <c r="T8" s="20"/>
      <c r="U8" s="20">
        <f>SUM(U9:U21)</f>
        <v>0</v>
      </c>
      <c r="V8" s="20">
        <f t="shared" ref="V8:AF8" si="1">SUM(V9:V21)</f>
        <v>0</v>
      </c>
      <c r="W8" s="20">
        <f t="shared" si="1"/>
        <v>0</v>
      </c>
      <c r="X8" s="20">
        <f t="shared" si="1"/>
        <v>0</v>
      </c>
      <c r="Y8" s="20">
        <f t="shared" si="1"/>
        <v>0</v>
      </c>
      <c r="Z8" s="20">
        <f t="shared" si="1"/>
        <v>0</v>
      </c>
      <c r="AA8" s="20">
        <f t="shared" si="1"/>
        <v>0</v>
      </c>
      <c r="AB8" s="20">
        <f t="shared" si="1"/>
        <v>0</v>
      </c>
      <c r="AC8" s="20">
        <f t="shared" si="1"/>
        <v>0</v>
      </c>
      <c r="AD8" s="20">
        <f t="shared" si="1"/>
        <v>0</v>
      </c>
      <c r="AE8" s="20">
        <f t="shared" si="1"/>
        <v>0</v>
      </c>
      <c r="AF8" s="20">
        <f t="shared" si="1"/>
        <v>0</v>
      </c>
      <c r="AG8" s="20">
        <f t="shared" ref="AG8:AG21" si="2">SUM(U8:AF8)</f>
        <v>0</v>
      </c>
      <c r="AH8" s="20">
        <f>AG8/12</f>
        <v>0</v>
      </c>
    </row>
    <row r="9" spans="1:34" s="9" customFormat="1" ht="12.75" customHeight="1" x14ac:dyDescent="0.2">
      <c r="A9" s="50"/>
      <c r="B9" s="53"/>
      <c r="C9" s="52" t="s">
        <v>152</v>
      </c>
      <c r="D9" s="53"/>
      <c r="E9" s="16"/>
      <c r="F9" s="133"/>
      <c r="G9" s="133"/>
      <c r="H9" s="133"/>
      <c r="I9" s="133"/>
      <c r="J9" s="133"/>
      <c r="K9" s="133"/>
      <c r="L9" s="133"/>
      <c r="M9" s="133"/>
      <c r="N9" s="133"/>
      <c r="O9" s="133"/>
      <c r="P9" s="133"/>
      <c r="Q9" s="133"/>
      <c r="R9" s="18">
        <f t="shared" ref="R9:R20" si="3">SUM(F9:Q9)</f>
        <v>0</v>
      </c>
      <c r="S9" s="18">
        <f t="shared" ref="S9:S27" si="4">SUM(R9/12)</f>
        <v>0</v>
      </c>
      <c r="T9" s="18"/>
      <c r="U9" s="135"/>
      <c r="V9" s="135"/>
      <c r="W9" s="135"/>
      <c r="X9" s="135"/>
      <c r="Y9" s="135"/>
      <c r="Z9" s="135"/>
      <c r="AA9" s="135"/>
      <c r="AB9" s="135"/>
      <c r="AC9" s="135"/>
      <c r="AD9" s="135"/>
      <c r="AE9" s="135"/>
      <c r="AF9" s="135"/>
      <c r="AG9" s="18">
        <f t="shared" si="2"/>
        <v>0</v>
      </c>
      <c r="AH9" s="18">
        <f t="shared" ref="AH9:AH27" si="5">SUM(AG9/12)</f>
        <v>0</v>
      </c>
    </row>
    <row r="10" spans="1:34" ht="12.75" customHeight="1" x14ac:dyDescent="0.2">
      <c r="B10" s="52"/>
      <c r="C10" s="52" t="s">
        <v>152</v>
      </c>
      <c r="D10" s="54"/>
      <c r="E10" s="19"/>
      <c r="F10" s="133"/>
      <c r="G10" s="133"/>
      <c r="H10" s="133"/>
      <c r="I10" s="133"/>
      <c r="J10" s="133"/>
      <c r="K10" s="133"/>
      <c r="L10" s="133"/>
      <c r="M10" s="133"/>
      <c r="N10" s="133"/>
      <c r="O10" s="133"/>
      <c r="P10" s="133"/>
      <c r="Q10" s="133"/>
      <c r="R10" s="18">
        <f t="shared" si="3"/>
        <v>0</v>
      </c>
      <c r="S10" s="18">
        <f t="shared" si="4"/>
        <v>0</v>
      </c>
      <c r="T10" s="18"/>
      <c r="U10" s="133"/>
      <c r="V10" s="133"/>
      <c r="W10" s="133"/>
      <c r="X10" s="133"/>
      <c r="Y10" s="133"/>
      <c r="Z10" s="133"/>
      <c r="AA10" s="133"/>
      <c r="AB10" s="133"/>
      <c r="AC10" s="133"/>
      <c r="AD10" s="133"/>
      <c r="AE10" s="133"/>
      <c r="AF10" s="133"/>
      <c r="AG10" s="18">
        <f t="shared" si="2"/>
        <v>0</v>
      </c>
      <c r="AH10" s="18">
        <f t="shared" si="5"/>
        <v>0</v>
      </c>
    </row>
    <row r="11" spans="1:34" s="9" customFormat="1" ht="12.75" customHeight="1" x14ac:dyDescent="0.2">
      <c r="A11" s="50"/>
      <c r="B11" s="53"/>
      <c r="C11" s="52" t="s">
        <v>152</v>
      </c>
      <c r="D11" s="53"/>
      <c r="E11" s="16"/>
      <c r="F11" s="133"/>
      <c r="G11" s="133"/>
      <c r="H11" s="133"/>
      <c r="I11" s="133"/>
      <c r="J11" s="133"/>
      <c r="K11" s="133"/>
      <c r="L11" s="133"/>
      <c r="M11" s="133"/>
      <c r="N11" s="133"/>
      <c r="O11" s="133"/>
      <c r="P11" s="133"/>
      <c r="Q11" s="133"/>
      <c r="R11" s="18">
        <f t="shared" si="3"/>
        <v>0</v>
      </c>
      <c r="S11" s="18">
        <f t="shared" si="4"/>
        <v>0</v>
      </c>
      <c r="T11" s="18"/>
      <c r="U11" s="133"/>
      <c r="V11" s="133"/>
      <c r="W11" s="133"/>
      <c r="X11" s="133"/>
      <c r="Y11" s="133"/>
      <c r="Z11" s="133"/>
      <c r="AA11" s="133"/>
      <c r="AB11" s="133"/>
      <c r="AC11" s="133"/>
      <c r="AD11" s="133"/>
      <c r="AE11" s="133"/>
      <c r="AF11" s="133"/>
      <c r="AG11" s="18">
        <f t="shared" si="2"/>
        <v>0</v>
      </c>
      <c r="AH11" s="18">
        <f t="shared" si="5"/>
        <v>0</v>
      </c>
    </row>
    <row r="12" spans="1:34" ht="12.75" customHeight="1" x14ac:dyDescent="0.2">
      <c r="B12" s="53"/>
      <c r="C12" s="52" t="s">
        <v>152</v>
      </c>
      <c r="D12" s="52"/>
      <c r="E12" s="14"/>
      <c r="F12" s="133"/>
      <c r="G12" s="133"/>
      <c r="H12" s="133"/>
      <c r="I12" s="133"/>
      <c r="J12" s="133"/>
      <c r="K12" s="133"/>
      <c r="L12" s="133"/>
      <c r="M12" s="133"/>
      <c r="N12" s="133"/>
      <c r="O12" s="133"/>
      <c r="P12" s="133"/>
      <c r="Q12" s="133"/>
      <c r="R12" s="18">
        <f t="shared" si="3"/>
        <v>0</v>
      </c>
      <c r="S12" s="18">
        <f t="shared" si="4"/>
        <v>0</v>
      </c>
      <c r="T12" s="18"/>
      <c r="U12" s="133"/>
      <c r="V12" s="133"/>
      <c r="W12" s="133"/>
      <c r="X12" s="133"/>
      <c r="Y12" s="133"/>
      <c r="Z12" s="133"/>
      <c r="AA12" s="133"/>
      <c r="AB12" s="133"/>
      <c r="AC12" s="133"/>
      <c r="AD12" s="133"/>
      <c r="AE12" s="133"/>
      <c r="AF12" s="133"/>
      <c r="AG12" s="18">
        <f t="shared" si="2"/>
        <v>0</v>
      </c>
      <c r="AH12" s="18">
        <f t="shared" si="5"/>
        <v>0</v>
      </c>
    </row>
    <row r="13" spans="1:34" ht="12.75" customHeight="1" x14ac:dyDescent="0.2">
      <c r="B13" s="52"/>
      <c r="C13" s="52" t="s">
        <v>152</v>
      </c>
      <c r="D13" s="52"/>
      <c r="E13" s="14"/>
      <c r="F13" s="133"/>
      <c r="G13" s="133"/>
      <c r="H13" s="133"/>
      <c r="I13" s="133"/>
      <c r="J13" s="133"/>
      <c r="K13" s="133"/>
      <c r="L13" s="133"/>
      <c r="M13" s="133"/>
      <c r="N13" s="133"/>
      <c r="O13" s="133"/>
      <c r="P13" s="133"/>
      <c r="Q13" s="133"/>
      <c r="R13" s="18">
        <f t="shared" si="3"/>
        <v>0</v>
      </c>
      <c r="S13" s="18">
        <f t="shared" si="4"/>
        <v>0</v>
      </c>
      <c r="T13" s="18"/>
      <c r="U13" s="133"/>
      <c r="V13" s="133"/>
      <c r="W13" s="133"/>
      <c r="X13" s="133"/>
      <c r="Y13" s="133"/>
      <c r="Z13" s="133"/>
      <c r="AA13" s="133"/>
      <c r="AB13" s="133"/>
      <c r="AC13" s="133"/>
      <c r="AD13" s="133"/>
      <c r="AE13" s="133"/>
      <c r="AF13" s="133"/>
      <c r="AG13" s="18">
        <f t="shared" si="2"/>
        <v>0</v>
      </c>
      <c r="AH13" s="18">
        <f t="shared" si="5"/>
        <v>0</v>
      </c>
    </row>
    <row r="14" spans="1:34" ht="12.75" hidden="1" customHeight="1" outlineLevel="1" x14ac:dyDescent="0.2">
      <c r="B14" s="52"/>
      <c r="C14" s="52" t="s">
        <v>152</v>
      </c>
      <c r="D14" s="52"/>
      <c r="E14" s="14"/>
      <c r="F14" s="133"/>
      <c r="G14" s="133"/>
      <c r="H14" s="133"/>
      <c r="I14" s="133"/>
      <c r="J14" s="133"/>
      <c r="K14" s="133"/>
      <c r="L14" s="133"/>
      <c r="M14" s="133"/>
      <c r="N14" s="133"/>
      <c r="O14" s="133"/>
      <c r="P14" s="133"/>
      <c r="Q14" s="133"/>
      <c r="R14" s="18">
        <f t="shared" si="3"/>
        <v>0</v>
      </c>
      <c r="S14" s="18">
        <f t="shared" si="4"/>
        <v>0</v>
      </c>
      <c r="T14" s="18"/>
      <c r="U14" s="133"/>
      <c r="V14" s="133"/>
      <c r="W14" s="133"/>
      <c r="X14" s="133"/>
      <c r="Y14" s="133"/>
      <c r="Z14" s="133"/>
      <c r="AA14" s="133"/>
      <c r="AB14" s="133"/>
      <c r="AC14" s="133"/>
      <c r="AD14" s="133"/>
      <c r="AE14" s="133"/>
      <c r="AF14" s="133"/>
      <c r="AG14" s="18">
        <f t="shared" si="2"/>
        <v>0</v>
      </c>
      <c r="AH14" s="18">
        <f t="shared" si="5"/>
        <v>0</v>
      </c>
    </row>
    <row r="15" spans="1:34" ht="12.75" hidden="1" customHeight="1" outlineLevel="1" x14ac:dyDescent="0.2">
      <c r="B15" s="52"/>
      <c r="C15" s="52" t="s">
        <v>152</v>
      </c>
      <c r="D15" s="52"/>
      <c r="E15" s="14"/>
      <c r="F15" s="133"/>
      <c r="G15" s="133"/>
      <c r="H15" s="133"/>
      <c r="I15" s="133"/>
      <c r="J15" s="133"/>
      <c r="K15" s="133"/>
      <c r="L15" s="133"/>
      <c r="M15" s="133"/>
      <c r="N15" s="133"/>
      <c r="O15" s="133"/>
      <c r="P15" s="133"/>
      <c r="Q15" s="133"/>
      <c r="R15" s="18">
        <f>SUM(F15:Q15)</f>
        <v>0</v>
      </c>
      <c r="S15" s="18">
        <f t="shared" si="4"/>
        <v>0</v>
      </c>
      <c r="T15" s="18"/>
      <c r="U15" s="133"/>
      <c r="V15" s="133"/>
      <c r="W15" s="133"/>
      <c r="X15" s="133"/>
      <c r="Y15" s="133"/>
      <c r="Z15" s="133"/>
      <c r="AA15" s="133"/>
      <c r="AB15" s="133"/>
      <c r="AC15" s="133"/>
      <c r="AD15" s="133"/>
      <c r="AE15" s="133"/>
      <c r="AF15" s="133"/>
      <c r="AG15" s="18">
        <f t="shared" si="2"/>
        <v>0</v>
      </c>
      <c r="AH15" s="18">
        <f t="shared" si="5"/>
        <v>0</v>
      </c>
    </row>
    <row r="16" spans="1:34" ht="12.75" hidden="1" customHeight="1" outlineLevel="1" x14ac:dyDescent="0.2">
      <c r="B16" s="52"/>
      <c r="C16" s="52" t="s">
        <v>152</v>
      </c>
      <c r="D16" s="52"/>
      <c r="E16" s="14"/>
      <c r="F16" s="133"/>
      <c r="G16" s="133"/>
      <c r="H16" s="133"/>
      <c r="I16" s="133"/>
      <c r="J16" s="133"/>
      <c r="K16" s="133"/>
      <c r="L16" s="133"/>
      <c r="M16" s="133"/>
      <c r="N16" s="133"/>
      <c r="O16" s="133"/>
      <c r="P16" s="133"/>
      <c r="Q16" s="133"/>
      <c r="R16" s="18">
        <f>SUM(F16:Q16)</f>
        <v>0</v>
      </c>
      <c r="S16" s="18">
        <f t="shared" si="4"/>
        <v>0</v>
      </c>
      <c r="T16" s="18"/>
      <c r="U16" s="133"/>
      <c r="V16" s="133"/>
      <c r="W16" s="133"/>
      <c r="X16" s="133"/>
      <c r="Y16" s="133"/>
      <c r="Z16" s="133"/>
      <c r="AA16" s="133"/>
      <c r="AB16" s="133"/>
      <c r="AC16" s="133"/>
      <c r="AD16" s="133"/>
      <c r="AE16" s="133"/>
      <c r="AF16" s="133"/>
      <c r="AG16" s="18">
        <f t="shared" si="2"/>
        <v>0</v>
      </c>
      <c r="AH16" s="18">
        <f t="shared" si="5"/>
        <v>0</v>
      </c>
    </row>
    <row r="17" spans="1:34" ht="12.75" hidden="1" customHeight="1" outlineLevel="1" x14ac:dyDescent="0.2">
      <c r="B17" s="52"/>
      <c r="C17" s="52" t="s">
        <v>152</v>
      </c>
      <c r="D17" s="52"/>
      <c r="E17" s="14"/>
      <c r="F17" s="133"/>
      <c r="G17" s="133"/>
      <c r="H17" s="133"/>
      <c r="I17" s="133"/>
      <c r="J17" s="133"/>
      <c r="K17" s="133"/>
      <c r="L17" s="133"/>
      <c r="M17" s="133"/>
      <c r="N17" s="133"/>
      <c r="O17" s="133"/>
      <c r="P17" s="133"/>
      <c r="Q17" s="133"/>
      <c r="R17" s="18">
        <f>SUM(F17:Q17)</f>
        <v>0</v>
      </c>
      <c r="S17" s="18">
        <f t="shared" si="4"/>
        <v>0</v>
      </c>
      <c r="T17" s="18"/>
      <c r="U17" s="133"/>
      <c r="V17" s="133"/>
      <c r="W17" s="133"/>
      <c r="X17" s="133"/>
      <c r="Y17" s="133"/>
      <c r="Z17" s="133"/>
      <c r="AA17" s="133"/>
      <c r="AB17" s="133"/>
      <c r="AC17" s="133"/>
      <c r="AD17" s="133"/>
      <c r="AE17" s="133"/>
      <c r="AF17" s="133"/>
      <c r="AG17" s="18">
        <f t="shared" si="2"/>
        <v>0</v>
      </c>
      <c r="AH17" s="18">
        <f t="shared" si="5"/>
        <v>0</v>
      </c>
    </row>
    <row r="18" spans="1:34" ht="12.75" hidden="1" customHeight="1" outlineLevel="1" x14ac:dyDescent="0.2">
      <c r="B18" s="52"/>
      <c r="C18" s="52" t="s">
        <v>152</v>
      </c>
      <c r="D18" s="52"/>
      <c r="E18" s="14"/>
      <c r="F18" s="133"/>
      <c r="G18" s="133"/>
      <c r="H18" s="133"/>
      <c r="I18" s="133"/>
      <c r="J18" s="133"/>
      <c r="K18" s="133"/>
      <c r="L18" s="133"/>
      <c r="M18" s="133"/>
      <c r="N18" s="133"/>
      <c r="O18" s="133"/>
      <c r="P18" s="133"/>
      <c r="Q18" s="133"/>
      <c r="R18" s="18">
        <f>SUM(F18:Q18)</f>
        <v>0</v>
      </c>
      <c r="S18" s="18">
        <f t="shared" si="4"/>
        <v>0</v>
      </c>
      <c r="T18" s="18"/>
      <c r="U18" s="133"/>
      <c r="V18" s="133"/>
      <c r="W18" s="133"/>
      <c r="X18" s="133"/>
      <c r="Y18" s="133"/>
      <c r="Z18" s="133"/>
      <c r="AA18" s="133"/>
      <c r="AB18" s="133"/>
      <c r="AC18" s="133"/>
      <c r="AD18" s="133"/>
      <c r="AE18" s="133"/>
      <c r="AF18" s="133"/>
      <c r="AG18" s="18">
        <f t="shared" si="2"/>
        <v>0</v>
      </c>
      <c r="AH18" s="18">
        <f t="shared" si="5"/>
        <v>0</v>
      </c>
    </row>
    <row r="19" spans="1:34" ht="12.75" hidden="1" customHeight="1" outlineLevel="1" x14ac:dyDescent="0.2">
      <c r="B19" s="52"/>
      <c r="C19" s="52" t="s">
        <v>152</v>
      </c>
      <c r="D19" s="52"/>
      <c r="E19" s="14"/>
      <c r="F19" s="133"/>
      <c r="G19" s="133"/>
      <c r="H19" s="133"/>
      <c r="I19" s="133"/>
      <c r="J19" s="133"/>
      <c r="K19" s="133"/>
      <c r="L19" s="133"/>
      <c r="M19" s="133"/>
      <c r="N19" s="133"/>
      <c r="O19" s="133"/>
      <c r="P19" s="133"/>
      <c r="Q19" s="133"/>
      <c r="R19" s="18">
        <f t="shared" si="3"/>
        <v>0</v>
      </c>
      <c r="S19" s="18">
        <f t="shared" si="4"/>
        <v>0</v>
      </c>
      <c r="T19" s="18"/>
      <c r="U19" s="133"/>
      <c r="V19" s="133"/>
      <c r="W19" s="133"/>
      <c r="X19" s="133"/>
      <c r="Y19" s="133"/>
      <c r="Z19" s="133"/>
      <c r="AA19" s="133"/>
      <c r="AB19" s="133"/>
      <c r="AC19" s="133"/>
      <c r="AD19" s="133"/>
      <c r="AE19" s="133"/>
      <c r="AF19" s="133"/>
      <c r="AG19" s="18">
        <f t="shared" si="2"/>
        <v>0</v>
      </c>
      <c r="AH19" s="18">
        <f t="shared" si="5"/>
        <v>0</v>
      </c>
    </row>
    <row r="20" spans="1:34" ht="12.75" hidden="1" customHeight="1" outlineLevel="1" x14ac:dyDescent="0.2">
      <c r="B20" s="52"/>
      <c r="C20" s="52" t="s">
        <v>152</v>
      </c>
      <c r="D20" s="52"/>
      <c r="E20" s="14"/>
      <c r="F20" s="133"/>
      <c r="G20" s="133"/>
      <c r="H20" s="133"/>
      <c r="I20" s="133"/>
      <c r="J20" s="133"/>
      <c r="K20" s="133"/>
      <c r="L20" s="133"/>
      <c r="M20" s="133"/>
      <c r="N20" s="133"/>
      <c r="O20" s="133"/>
      <c r="P20" s="133"/>
      <c r="Q20" s="133"/>
      <c r="R20" s="18">
        <f t="shared" si="3"/>
        <v>0</v>
      </c>
      <c r="S20" s="18">
        <f t="shared" si="4"/>
        <v>0</v>
      </c>
      <c r="T20" s="18"/>
      <c r="U20" s="133"/>
      <c r="V20" s="133"/>
      <c r="W20" s="133"/>
      <c r="X20" s="133"/>
      <c r="Y20" s="133"/>
      <c r="Z20" s="133"/>
      <c r="AA20" s="133"/>
      <c r="AB20" s="133"/>
      <c r="AC20" s="133"/>
      <c r="AD20" s="133"/>
      <c r="AE20" s="133"/>
      <c r="AF20" s="133"/>
      <c r="AG20" s="18">
        <f t="shared" si="2"/>
        <v>0</v>
      </c>
      <c r="AH20" s="18">
        <f t="shared" si="5"/>
        <v>0</v>
      </c>
    </row>
    <row r="21" spans="1:34" ht="12.75" customHeight="1" collapsed="1" x14ac:dyDescent="0.2">
      <c r="B21" s="52"/>
      <c r="C21" s="52" t="s">
        <v>96</v>
      </c>
      <c r="D21" s="52"/>
      <c r="E21" s="14"/>
      <c r="F21" s="133"/>
      <c r="G21" s="133"/>
      <c r="H21" s="133"/>
      <c r="I21" s="133"/>
      <c r="J21" s="133"/>
      <c r="K21" s="133"/>
      <c r="L21" s="133"/>
      <c r="M21" s="133"/>
      <c r="N21" s="133"/>
      <c r="O21" s="133"/>
      <c r="P21" s="133"/>
      <c r="Q21" s="133"/>
      <c r="R21" s="18">
        <f>SUM(F21:Q21)</f>
        <v>0</v>
      </c>
      <c r="S21" s="18">
        <f t="shared" si="4"/>
        <v>0</v>
      </c>
      <c r="T21" s="18"/>
      <c r="U21" s="133"/>
      <c r="V21" s="133"/>
      <c r="W21" s="133"/>
      <c r="X21" s="133"/>
      <c r="Y21" s="133"/>
      <c r="Z21" s="133"/>
      <c r="AA21" s="133"/>
      <c r="AB21" s="133"/>
      <c r="AC21" s="133"/>
      <c r="AD21" s="133"/>
      <c r="AE21" s="133"/>
      <c r="AF21" s="133"/>
      <c r="AG21" s="18">
        <f t="shared" si="2"/>
        <v>0</v>
      </c>
      <c r="AH21" s="18">
        <f t="shared" si="5"/>
        <v>0</v>
      </c>
    </row>
    <row r="23" spans="1:34" s="25" customFormat="1" ht="12.75" customHeight="1" x14ac:dyDescent="0.2">
      <c r="A23" s="90" t="s">
        <v>154</v>
      </c>
      <c r="C23" s="58"/>
      <c r="D23" s="58"/>
      <c r="E23" s="89"/>
      <c r="F23" s="20">
        <f>SUM(F24:F26)</f>
        <v>0</v>
      </c>
      <c r="G23" s="20">
        <f>SUM(G24:G26)</f>
        <v>0</v>
      </c>
      <c r="H23" s="20">
        <f t="shared" ref="H23:Q23" si="6">SUM(H24:H26)</f>
        <v>0</v>
      </c>
      <c r="I23" s="20">
        <f t="shared" si="6"/>
        <v>0</v>
      </c>
      <c r="J23" s="20">
        <f t="shared" si="6"/>
        <v>0</v>
      </c>
      <c r="K23" s="20">
        <f t="shared" si="6"/>
        <v>0</v>
      </c>
      <c r="L23" s="20">
        <f t="shared" si="6"/>
        <v>0</v>
      </c>
      <c r="M23" s="20">
        <f t="shared" si="6"/>
        <v>0</v>
      </c>
      <c r="N23" s="20">
        <f t="shared" si="6"/>
        <v>0</v>
      </c>
      <c r="O23" s="20">
        <f t="shared" si="6"/>
        <v>0</v>
      </c>
      <c r="P23" s="20">
        <f t="shared" si="6"/>
        <v>0</v>
      </c>
      <c r="Q23" s="20">
        <f t="shared" si="6"/>
        <v>0</v>
      </c>
      <c r="R23" s="18">
        <f>SUM(F23:Q23)</f>
        <v>0</v>
      </c>
      <c r="S23" s="18">
        <f t="shared" si="4"/>
        <v>0</v>
      </c>
      <c r="T23" s="20"/>
      <c r="U23" s="20">
        <f>SUM(U24:U26)</f>
        <v>0</v>
      </c>
      <c r="V23" s="20">
        <f t="shared" ref="V23:AF23" si="7">SUM(V24:V26)</f>
        <v>0</v>
      </c>
      <c r="W23" s="20">
        <f t="shared" si="7"/>
        <v>0</v>
      </c>
      <c r="X23" s="20">
        <f t="shared" si="7"/>
        <v>0</v>
      </c>
      <c r="Y23" s="20">
        <f t="shared" si="7"/>
        <v>0</v>
      </c>
      <c r="Z23" s="20">
        <f t="shared" si="7"/>
        <v>0</v>
      </c>
      <c r="AA23" s="20">
        <f t="shared" si="7"/>
        <v>0</v>
      </c>
      <c r="AB23" s="20">
        <f t="shared" si="7"/>
        <v>0</v>
      </c>
      <c r="AC23" s="20">
        <f t="shared" si="7"/>
        <v>0</v>
      </c>
      <c r="AD23" s="20">
        <f t="shared" si="7"/>
        <v>0</v>
      </c>
      <c r="AE23" s="20">
        <f t="shared" si="7"/>
        <v>0</v>
      </c>
      <c r="AF23" s="20">
        <f t="shared" si="7"/>
        <v>0</v>
      </c>
      <c r="AG23" s="18">
        <f>SUM(U23:AF23)</f>
        <v>0</v>
      </c>
      <c r="AH23" s="18">
        <f t="shared" si="5"/>
        <v>0</v>
      </c>
    </row>
    <row r="24" spans="1:34" s="25" customFormat="1" ht="12.75" customHeight="1" x14ac:dyDescent="0.2">
      <c r="A24" s="56"/>
      <c r="B24" s="91" t="s">
        <v>155</v>
      </c>
      <c r="C24" s="58"/>
      <c r="D24" s="58"/>
      <c r="E24" s="89"/>
      <c r="F24" s="133"/>
      <c r="G24" s="133"/>
      <c r="H24" s="133"/>
      <c r="I24" s="133"/>
      <c r="J24" s="133"/>
      <c r="K24" s="133"/>
      <c r="L24" s="133"/>
      <c r="M24" s="133"/>
      <c r="N24" s="133"/>
      <c r="O24" s="133"/>
      <c r="P24" s="133"/>
      <c r="Q24" s="133"/>
      <c r="R24" s="18">
        <f>SUM(F24:Q24)</f>
        <v>0</v>
      </c>
      <c r="S24" s="18">
        <f t="shared" si="4"/>
        <v>0</v>
      </c>
      <c r="T24" s="20"/>
      <c r="U24" s="133"/>
      <c r="V24" s="133"/>
      <c r="W24" s="133"/>
      <c r="X24" s="133"/>
      <c r="Y24" s="133"/>
      <c r="Z24" s="133"/>
      <c r="AA24" s="133"/>
      <c r="AB24" s="133"/>
      <c r="AC24" s="133"/>
      <c r="AD24" s="133"/>
      <c r="AE24" s="133"/>
      <c r="AF24" s="133"/>
      <c r="AG24" s="18">
        <f>SUM(U24:AF24)</f>
        <v>0</v>
      </c>
      <c r="AH24" s="18">
        <f t="shared" si="5"/>
        <v>0</v>
      </c>
    </row>
    <row r="25" spans="1:34" s="25" customFormat="1" ht="12.75" customHeight="1" x14ac:dyDescent="0.2">
      <c r="A25" s="56"/>
      <c r="B25" s="91" t="s">
        <v>156</v>
      </c>
      <c r="C25" s="58"/>
      <c r="D25" s="58"/>
      <c r="E25" s="89"/>
      <c r="F25" s="133"/>
      <c r="G25" s="133"/>
      <c r="H25" s="133"/>
      <c r="I25" s="133"/>
      <c r="J25" s="133"/>
      <c r="K25" s="133"/>
      <c r="L25" s="133"/>
      <c r="M25" s="133"/>
      <c r="N25" s="133"/>
      <c r="O25" s="133"/>
      <c r="P25" s="133"/>
      <c r="Q25" s="133"/>
      <c r="R25" s="18">
        <f>SUM(F25:Q25)</f>
        <v>0</v>
      </c>
      <c r="S25" s="18">
        <f t="shared" si="4"/>
        <v>0</v>
      </c>
      <c r="T25" s="20"/>
      <c r="U25" s="133"/>
      <c r="V25" s="133"/>
      <c r="W25" s="133"/>
      <c r="X25" s="133"/>
      <c r="Y25" s="133"/>
      <c r="Z25" s="133"/>
      <c r="AA25" s="133"/>
      <c r="AB25" s="133"/>
      <c r="AC25" s="133"/>
      <c r="AD25" s="133"/>
      <c r="AE25" s="133"/>
      <c r="AF25" s="133"/>
      <c r="AG25" s="18">
        <f>SUM(U25:AF25)</f>
        <v>0</v>
      </c>
      <c r="AH25" s="18">
        <f t="shared" si="5"/>
        <v>0</v>
      </c>
    </row>
    <row r="26" spans="1:34" s="25" customFormat="1" ht="12.75" customHeight="1" x14ac:dyDescent="0.2">
      <c r="A26" s="56"/>
      <c r="B26" s="92" t="s">
        <v>157</v>
      </c>
      <c r="C26" s="58"/>
      <c r="D26" s="58"/>
      <c r="E26" s="89"/>
      <c r="F26" s="133"/>
      <c r="G26" s="133"/>
      <c r="H26" s="133"/>
      <c r="I26" s="133"/>
      <c r="J26" s="133"/>
      <c r="K26" s="133"/>
      <c r="L26" s="133"/>
      <c r="M26" s="133"/>
      <c r="N26" s="133"/>
      <c r="O26" s="133"/>
      <c r="P26" s="133"/>
      <c r="Q26" s="133"/>
      <c r="R26" s="18">
        <f>SUM(F26:Q26)</f>
        <v>0</v>
      </c>
      <c r="S26" s="18">
        <f t="shared" si="4"/>
        <v>0</v>
      </c>
      <c r="T26" s="20"/>
      <c r="U26" s="133"/>
      <c r="V26" s="133"/>
      <c r="W26" s="133"/>
      <c r="X26" s="133"/>
      <c r="Y26" s="133"/>
      <c r="Z26" s="133"/>
      <c r="AA26" s="133"/>
      <c r="AB26" s="133"/>
      <c r="AC26" s="133"/>
      <c r="AD26" s="133"/>
      <c r="AE26" s="133"/>
      <c r="AF26" s="133"/>
      <c r="AG26" s="18">
        <f>SUM(U26:AF26)</f>
        <v>0</v>
      </c>
      <c r="AH26" s="18">
        <f t="shared" si="5"/>
        <v>0</v>
      </c>
    </row>
    <row r="27" spans="1:34" s="25" customFormat="1" ht="12.75" customHeight="1" x14ac:dyDescent="0.2">
      <c r="A27" s="90" t="s">
        <v>89</v>
      </c>
      <c r="C27" s="58"/>
      <c r="D27" s="58"/>
      <c r="E27" s="89"/>
      <c r="F27" s="20">
        <f>F8-F23</f>
        <v>0</v>
      </c>
      <c r="G27" s="20">
        <f t="shared" ref="G27:Q27" si="8">G8-G23</f>
        <v>0</v>
      </c>
      <c r="H27" s="20">
        <f t="shared" si="8"/>
        <v>0</v>
      </c>
      <c r="I27" s="20">
        <f t="shared" si="8"/>
        <v>0</v>
      </c>
      <c r="J27" s="20">
        <f t="shared" si="8"/>
        <v>0</v>
      </c>
      <c r="K27" s="20">
        <f t="shared" si="8"/>
        <v>0</v>
      </c>
      <c r="L27" s="20">
        <f t="shared" si="8"/>
        <v>0</v>
      </c>
      <c r="M27" s="20">
        <f t="shared" si="8"/>
        <v>0</v>
      </c>
      <c r="N27" s="20">
        <f t="shared" si="8"/>
        <v>0</v>
      </c>
      <c r="O27" s="20">
        <f t="shared" si="8"/>
        <v>0</v>
      </c>
      <c r="P27" s="20">
        <f t="shared" si="8"/>
        <v>0</v>
      </c>
      <c r="Q27" s="20">
        <f t="shared" si="8"/>
        <v>0</v>
      </c>
      <c r="R27" s="18">
        <f>SUM(F27:Q27)</f>
        <v>0</v>
      </c>
      <c r="S27" s="18">
        <f t="shared" si="4"/>
        <v>0</v>
      </c>
      <c r="T27" s="20"/>
      <c r="U27" s="20">
        <f>U8-U23</f>
        <v>0</v>
      </c>
      <c r="V27" s="20">
        <f t="shared" ref="V27:AF27" si="9">V8-V23</f>
        <v>0</v>
      </c>
      <c r="W27" s="20">
        <f t="shared" si="9"/>
        <v>0</v>
      </c>
      <c r="X27" s="20">
        <f t="shared" si="9"/>
        <v>0</v>
      </c>
      <c r="Y27" s="20">
        <f t="shared" si="9"/>
        <v>0</v>
      </c>
      <c r="Z27" s="20">
        <f t="shared" si="9"/>
        <v>0</v>
      </c>
      <c r="AA27" s="20">
        <f t="shared" si="9"/>
        <v>0</v>
      </c>
      <c r="AB27" s="20">
        <f t="shared" si="9"/>
        <v>0</v>
      </c>
      <c r="AC27" s="20">
        <f t="shared" si="9"/>
        <v>0</v>
      </c>
      <c r="AD27" s="20">
        <f t="shared" si="9"/>
        <v>0</v>
      </c>
      <c r="AE27" s="20">
        <f t="shared" si="9"/>
        <v>0</v>
      </c>
      <c r="AF27" s="20">
        <f t="shared" si="9"/>
        <v>0</v>
      </c>
      <c r="AG27" s="18">
        <f>SUM(U27:AF27)</f>
        <v>0</v>
      </c>
      <c r="AH27" s="18">
        <f t="shared" si="5"/>
        <v>0</v>
      </c>
    </row>
    <row r="28" spans="1:34" s="25" customFormat="1" ht="12.75" customHeight="1" x14ac:dyDescent="0.2">
      <c r="A28" s="93" t="s">
        <v>158</v>
      </c>
      <c r="C28" s="58"/>
      <c r="D28" s="58"/>
      <c r="E28" s="89"/>
      <c r="F28" s="93" t="str">
        <f>IF(F8=0,"",F27/F8)</f>
        <v/>
      </c>
      <c r="G28" s="93" t="str">
        <f t="shared" ref="G28:R28" si="10">IF(G8=0,"",G27/G8)</f>
        <v/>
      </c>
      <c r="H28" s="93" t="str">
        <f t="shared" si="10"/>
        <v/>
      </c>
      <c r="I28" s="93" t="str">
        <f t="shared" si="10"/>
        <v/>
      </c>
      <c r="J28" s="93" t="str">
        <f t="shared" si="10"/>
        <v/>
      </c>
      <c r="K28" s="93" t="str">
        <f t="shared" si="10"/>
        <v/>
      </c>
      <c r="L28" s="93" t="str">
        <f t="shared" si="10"/>
        <v/>
      </c>
      <c r="M28" s="93" t="str">
        <f t="shared" si="10"/>
        <v/>
      </c>
      <c r="N28" s="93" t="str">
        <f t="shared" si="10"/>
        <v/>
      </c>
      <c r="O28" s="93" t="str">
        <f t="shared" si="10"/>
        <v/>
      </c>
      <c r="P28" s="93" t="str">
        <f t="shared" si="10"/>
        <v/>
      </c>
      <c r="Q28" s="93" t="str">
        <f t="shared" si="10"/>
        <v/>
      </c>
      <c r="R28" s="93" t="str">
        <f t="shared" si="10"/>
        <v/>
      </c>
      <c r="S28" s="20"/>
      <c r="T28" s="20"/>
      <c r="U28" s="93" t="str">
        <f t="shared" ref="U28:AG28" si="11">IF(U8=0,"",U27/U8)</f>
        <v/>
      </c>
      <c r="V28" s="93" t="str">
        <f t="shared" si="11"/>
        <v/>
      </c>
      <c r="W28" s="93" t="str">
        <f t="shared" si="11"/>
        <v/>
      </c>
      <c r="X28" s="93" t="str">
        <f t="shared" si="11"/>
        <v/>
      </c>
      <c r="Y28" s="93" t="str">
        <f t="shared" si="11"/>
        <v/>
      </c>
      <c r="Z28" s="93" t="str">
        <f t="shared" si="11"/>
        <v/>
      </c>
      <c r="AA28" s="93" t="str">
        <f t="shared" si="11"/>
        <v/>
      </c>
      <c r="AB28" s="93" t="str">
        <f t="shared" si="11"/>
        <v/>
      </c>
      <c r="AC28" s="93" t="str">
        <f t="shared" si="11"/>
        <v/>
      </c>
      <c r="AD28" s="93" t="str">
        <f t="shared" si="11"/>
        <v/>
      </c>
      <c r="AE28" s="93" t="str">
        <f t="shared" si="11"/>
        <v/>
      </c>
      <c r="AF28" s="93" t="str">
        <f t="shared" si="11"/>
        <v/>
      </c>
      <c r="AG28" s="93" t="str">
        <f t="shared" si="11"/>
        <v/>
      </c>
      <c r="AH28" s="20"/>
    </row>
    <row r="29" spans="1:34" s="25" customFormat="1" ht="12.75" customHeight="1" x14ac:dyDescent="0.2">
      <c r="A29" s="56"/>
      <c r="B29" s="57"/>
      <c r="C29" s="58"/>
      <c r="D29" s="58"/>
      <c r="E29" s="89"/>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row>
    <row r="30" spans="1:34" ht="12.75" customHeight="1" outlineLevel="1" x14ac:dyDescent="0.2">
      <c r="A30" s="124" t="s">
        <v>169</v>
      </c>
      <c r="B30" s="2"/>
      <c r="C30" s="53"/>
      <c r="D30" s="52"/>
      <c r="E30" s="14"/>
      <c r="F30" s="20">
        <f>SUM(F31:F32)</f>
        <v>0</v>
      </c>
      <c r="G30" s="20">
        <f t="shared" ref="G30:Q30" si="12">SUM(G31:G32)</f>
        <v>0</v>
      </c>
      <c r="H30" s="20">
        <f t="shared" si="12"/>
        <v>0</v>
      </c>
      <c r="I30" s="20">
        <f t="shared" si="12"/>
        <v>0</v>
      </c>
      <c r="J30" s="20">
        <f t="shared" si="12"/>
        <v>0</v>
      </c>
      <c r="K30" s="20">
        <f t="shared" si="12"/>
        <v>0</v>
      </c>
      <c r="L30" s="20">
        <f t="shared" si="12"/>
        <v>0</v>
      </c>
      <c r="M30" s="20">
        <f t="shared" si="12"/>
        <v>0</v>
      </c>
      <c r="N30" s="20">
        <f t="shared" si="12"/>
        <v>0</v>
      </c>
      <c r="O30" s="20">
        <f t="shared" si="12"/>
        <v>0</v>
      </c>
      <c r="P30" s="20">
        <f t="shared" si="12"/>
        <v>0</v>
      </c>
      <c r="Q30" s="20">
        <f t="shared" si="12"/>
        <v>0</v>
      </c>
      <c r="R30" s="18">
        <f>SUM(F30:Q30)</f>
        <v>0</v>
      </c>
      <c r="S30" s="18">
        <f>SUM(R30/12)</f>
        <v>0</v>
      </c>
      <c r="T30" s="18"/>
      <c r="U30" s="20">
        <f t="shared" ref="U30:AF30" si="13">SUM(U31:U32)</f>
        <v>0</v>
      </c>
      <c r="V30" s="20">
        <f t="shared" si="13"/>
        <v>0</v>
      </c>
      <c r="W30" s="20">
        <f t="shared" si="13"/>
        <v>0</v>
      </c>
      <c r="X30" s="20">
        <f t="shared" si="13"/>
        <v>0</v>
      </c>
      <c r="Y30" s="20">
        <f t="shared" si="13"/>
        <v>0</v>
      </c>
      <c r="Z30" s="20">
        <f t="shared" si="13"/>
        <v>0</v>
      </c>
      <c r="AA30" s="20">
        <f t="shared" si="13"/>
        <v>0</v>
      </c>
      <c r="AB30" s="20">
        <f t="shared" si="13"/>
        <v>0</v>
      </c>
      <c r="AC30" s="20">
        <f t="shared" si="13"/>
        <v>0</v>
      </c>
      <c r="AD30" s="20">
        <f t="shared" si="13"/>
        <v>0</v>
      </c>
      <c r="AE30" s="20">
        <f t="shared" si="13"/>
        <v>0</v>
      </c>
      <c r="AF30" s="20">
        <f t="shared" si="13"/>
        <v>0</v>
      </c>
      <c r="AG30" s="18">
        <f>SUM(U30:AF30)</f>
        <v>0</v>
      </c>
      <c r="AH30" s="18">
        <f>SUM(AG30/12)</f>
        <v>0</v>
      </c>
    </row>
    <row r="31" spans="1:34" ht="10.5" customHeight="1" outlineLevel="1" x14ac:dyDescent="0.2">
      <c r="B31" s="53"/>
      <c r="C31" s="52" t="s">
        <v>167</v>
      </c>
      <c r="D31" s="52"/>
      <c r="E31" s="14"/>
      <c r="F31" s="133"/>
      <c r="G31" s="133"/>
      <c r="H31" s="133"/>
      <c r="I31" s="133"/>
      <c r="J31" s="133"/>
      <c r="K31" s="133"/>
      <c r="L31" s="133"/>
      <c r="M31" s="133"/>
      <c r="N31" s="133"/>
      <c r="O31" s="133"/>
      <c r="P31" s="133"/>
      <c r="Q31" s="133"/>
      <c r="R31" s="18">
        <f>SUM(F31:Q31)</f>
        <v>0</v>
      </c>
      <c r="S31" s="18">
        <f>R31/12</f>
        <v>0</v>
      </c>
      <c r="T31" s="18"/>
      <c r="U31" s="133"/>
      <c r="V31" s="133"/>
      <c r="W31" s="133"/>
      <c r="X31" s="133"/>
      <c r="Y31" s="133"/>
      <c r="Z31" s="133"/>
      <c r="AA31" s="133"/>
      <c r="AB31" s="133"/>
      <c r="AC31" s="133"/>
      <c r="AD31" s="133"/>
      <c r="AE31" s="133"/>
      <c r="AF31" s="133"/>
      <c r="AG31" s="18">
        <f>SUM(U31:AF31)</f>
        <v>0</v>
      </c>
      <c r="AH31" s="18">
        <f>AG31/12</f>
        <v>0</v>
      </c>
    </row>
    <row r="32" spans="1:34" ht="10.5" customHeight="1" outlineLevel="1" x14ac:dyDescent="0.2">
      <c r="B32" s="53"/>
      <c r="C32" s="52" t="s">
        <v>168</v>
      </c>
      <c r="D32" s="52"/>
      <c r="E32" s="14"/>
      <c r="F32" s="133"/>
      <c r="G32" s="133"/>
      <c r="H32" s="133"/>
      <c r="I32" s="133"/>
      <c r="J32" s="133"/>
      <c r="K32" s="133"/>
      <c r="L32" s="133"/>
      <c r="M32" s="133"/>
      <c r="N32" s="133"/>
      <c r="O32" s="133"/>
      <c r="P32" s="133"/>
      <c r="Q32" s="133"/>
      <c r="R32" s="18">
        <f>SUM(F32:Q32)</f>
        <v>0</v>
      </c>
      <c r="S32" s="18">
        <f>R32/12</f>
        <v>0</v>
      </c>
      <c r="T32" s="18"/>
      <c r="U32" s="133"/>
      <c r="V32" s="133"/>
      <c r="W32" s="133"/>
      <c r="X32" s="133"/>
      <c r="Y32" s="133"/>
      <c r="Z32" s="133"/>
      <c r="AA32" s="133"/>
      <c r="AB32" s="133"/>
      <c r="AC32" s="133"/>
      <c r="AD32" s="133"/>
      <c r="AE32" s="133"/>
      <c r="AF32" s="133"/>
      <c r="AG32" s="18">
        <f>SUM(U32:AF32)</f>
        <v>0</v>
      </c>
      <c r="AH32" s="18">
        <f>AG32/12</f>
        <v>0</v>
      </c>
    </row>
    <row r="33" spans="1:34" ht="12.75" customHeight="1" x14ac:dyDescent="0.2">
      <c r="A33" s="50"/>
      <c r="B33" s="53"/>
      <c r="C33" s="52"/>
      <c r="D33" s="52"/>
      <c r="E33" s="14"/>
      <c r="F33" s="20"/>
      <c r="G33" s="21"/>
      <c r="H33" s="20"/>
      <c r="I33" s="21"/>
      <c r="J33" s="20"/>
      <c r="K33" s="21"/>
      <c r="L33" s="20"/>
      <c r="M33" s="21"/>
      <c r="N33" s="17"/>
      <c r="O33" s="18"/>
      <c r="P33" s="17"/>
      <c r="Q33" s="18"/>
      <c r="R33" s="18"/>
      <c r="S33" s="18"/>
      <c r="T33" s="18"/>
      <c r="U33" s="20"/>
      <c r="V33" s="21"/>
      <c r="W33" s="20"/>
      <c r="X33" s="21"/>
      <c r="Y33" s="20"/>
      <c r="Z33" s="21"/>
      <c r="AA33" s="20"/>
      <c r="AB33" s="21"/>
      <c r="AC33" s="17"/>
      <c r="AD33" s="18"/>
      <c r="AE33" s="17"/>
      <c r="AF33" s="18"/>
      <c r="AG33" s="18"/>
      <c r="AH33" s="18"/>
    </row>
    <row r="34" spans="1:34" ht="12.75" customHeight="1" x14ac:dyDescent="0.2">
      <c r="A34" s="124" t="s">
        <v>160</v>
      </c>
      <c r="B34" s="53"/>
      <c r="C34" s="55"/>
      <c r="D34" s="52"/>
      <c r="E34" s="14"/>
      <c r="F34" s="133"/>
      <c r="G34" s="133"/>
      <c r="H34" s="133"/>
      <c r="I34" s="133"/>
      <c r="J34" s="133">
        <v>0</v>
      </c>
      <c r="K34" s="133"/>
      <c r="L34" s="133"/>
      <c r="M34" s="133"/>
      <c r="N34" s="133"/>
      <c r="O34" s="133"/>
      <c r="P34" s="133"/>
      <c r="Q34" s="133"/>
      <c r="R34" s="18">
        <f t="shared" ref="R34:R39" si="14">SUM(F34:Q34)</f>
        <v>0</v>
      </c>
      <c r="S34" s="18">
        <f t="shared" ref="S34:S39" si="15">SUM(R34/12)</f>
        <v>0</v>
      </c>
      <c r="T34" s="18"/>
      <c r="U34" s="133"/>
      <c r="V34" s="133"/>
      <c r="W34" s="133"/>
      <c r="X34" s="133"/>
      <c r="Y34" s="133"/>
      <c r="Z34" s="133"/>
      <c r="AA34" s="133"/>
      <c r="AB34" s="133"/>
      <c r="AC34" s="133"/>
      <c r="AD34" s="133"/>
      <c r="AE34" s="133"/>
      <c r="AF34" s="133"/>
      <c r="AG34" s="18">
        <f t="shared" ref="AG34:AG39" si="16">SUM(U34:AF34)</f>
        <v>0</v>
      </c>
      <c r="AH34" s="18">
        <f t="shared" ref="AH34:AH39" si="17">SUM(AG34/12)</f>
        <v>0</v>
      </c>
    </row>
    <row r="35" spans="1:34" ht="12.75" customHeight="1" x14ac:dyDescent="0.2">
      <c r="B35" s="52" t="s">
        <v>161</v>
      </c>
      <c r="C35" s="2"/>
      <c r="D35" s="52"/>
      <c r="E35" s="14"/>
      <c r="F35" s="94">
        <f>F34-(F34*Ohje!$E$7)</f>
        <v>0</v>
      </c>
      <c r="G35" s="94">
        <f>G34-(G34*Ohje!$E$7)</f>
        <v>0</v>
      </c>
      <c r="H35" s="94">
        <f>H34-(H34*Ohje!$E$7)</f>
        <v>0</v>
      </c>
      <c r="I35" s="94">
        <f>I34-(I34*Ohje!$E$7)</f>
        <v>0</v>
      </c>
      <c r="J35" s="94">
        <f>J34-(J34*Ohje!$E$7)</f>
        <v>0</v>
      </c>
      <c r="K35" s="94">
        <f>K34-(K34*Ohje!$E$7)</f>
        <v>0</v>
      </c>
      <c r="L35" s="94">
        <f>L34-(L34*Ohje!$E$7)</f>
        <v>0</v>
      </c>
      <c r="M35" s="94">
        <f>M34-(M34*Ohje!$E$7)</f>
        <v>0</v>
      </c>
      <c r="N35" s="94">
        <f>N34-(N34*Ohje!$E$7)</f>
        <v>0</v>
      </c>
      <c r="O35" s="94">
        <f>O34-(O34*Ohje!$E$7)</f>
        <v>0</v>
      </c>
      <c r="P35" s="94">
        <f>P34-(P34*Ohje!$E$7)</f>
        <v>0</v>
      </c>
      <c r="Q35" s="94">
        <f>Q34-(Q34*Ohje!$E$7)</f>
        <v>0</v>
      </c>
      <c r="R35" s="18">
        <f t="shared" si="14"/>
        <v>0</v>
      </c>
      <c r="S35" s="18">
        <f t="shared" si="15"/>
        <v>0</v>
      </c>
      <c r="T35" s="2"/>
      <c r="U35" s="94">
        <f>U34-(U34*Ohje!$E$7)</f>
        <v>0</v>
      </c>
      <c r="V35" s="94">
        <f>V34-(V34*Ohje!$E$7)</f>
        <v>0</v>
      </c>
      <c r="W35" s="94">
        <f>W34-(W34*Ohje!$E$7)</f>
        <v>0</v>
      </c>
      <c r="X35" s="94">
        <f>X34-(X34*Ohje!$E$7)</f>
        <v>0</v>
      </c>
      <c r="Y35" s="94">
        <f>Y34-(Y34*Ohje!$E$7)</f>
        <v>0</v>
      </c>
      <c r="Z35" s="94">
        <f>Z34-(Z34*Ohje!$E$7)</f>
        <v>0</v>
      </c>
      <c r="AA35" s="94">
        <f>AA34-(AA34*Ohje!$E$7)</f>
        <v>0</v>
      </c>
      <c r="AB35" s="94">
        <f>AB34-(AB34*Ohje!$E$7)</f>
        <v>0</v>
      </c>
      <c r="AC35" s="94">
        <f>AC34-(AC34*Ohje!$E$7)</f>
        <v>0</v>
      </c>
      <c r="AD35" s="94">
        <f>AD34-(AD34*Ohje!$E$7)</f>
        <v>0</v>
      </c>
      <c r="AE35" s="94">
        <f>AE34-(AE34*Ohje!$E$7)</f>
        <v>0</v>
      </c>
      <c r="AF35" s="94">
        <f>AF34-(AF34*Ohje!$E$7)</f>
        <v>0</v>
      </c>
      <c r="AG35" s="18">
        <f t="shared" si="16"/>
        <v>0</v>
      </c>
      <c r="AH35" s="18">
        <f t="shared" si="17"/>
        <v>0</v>
      </c>
    </row>
    <row r="36" spans="1:34" ht="12.75" customHeight="1" x14ac:dyDescent="0.2">
      <c r="B36" s="125" t="s">
        <v>16</v>
      </c>
      <c r="D36" s="52"/>
      <c r="E36" s="14"/>
      <c r="F36" s="17">
        <f>(0.215+0.038)*F34</f>
        <v>0</v>
      </c>
      <c r="G36" s="17">
        <f t="shared" ref="G36:Q36" si="18">(0.215+0.038)*G34</f>
        <v>0</v>
      </c>
      <c r="H36" s="17">
        <f t="shared" si="18"/>
        <v>0</v>
      </c>
      <c r="I36" s="17">
        <f t="shared" si="18"/>
        <v>0</v>
      </c>
      <c r="J36" s="17">
        <f t="shared" si="18"/>
        <v>0</v>
      </c>
      <c r="K36" s="17">
        <f t="shared" si="18"/>
        <v>0</v>
      </c>
      <c r="L36" s="17">
        <f t="shared" si="18"/>
        <v>0</v>
      </c>
      <c r="M36" s="17">
        <f t="shared" si="18"/>
        <v>0</v>
      </c>
      <c r="N36" s="17">
        <f t="shared" si="18"/>
        <v>0</v>
      </c>
      <c r="O36" s="17">
        <f t="shared" si="18"/>
        <v>0</v>
      </c>
      <c r="P36" s="17">
        <f t="shared" si="18"/>
        <v>0</v>
      </c>
      <c r="Q36" s="17">
        <f t="shared" si="18"/>
        <v>0</v>
      </c>
      <c r="R36" s="18">
        <f t="shared" si="14"/>
        <v>0</v>
      </c>
      <c r="S36" s="18">
        <f t="shared" si="15"/>
        <v>0</v>
      </c>
      <c r="T36" s="17"/>
      <c r="U36" s="17">
        <f t="shared" ref="U36:AF36" si="19">(0.215+0.038)*U34</f>
        <v>0</v>
      </c>
      <c r="V36" s="17">
        <f t="shared" si="19"/>
        <v>0</v>
      </c>
      <c r="W36" s="17">
        <f t="shared" si="19"/>
        <v>0</v>
      </c>
      <c r="X36" s="17">
        <f t="shared" si="19"/>
        <v>0</v>
      </c>
      <c r="Y36" s="17">
        <f t="shared" si="19"/>
        <v>0</v>
      </c>
      <c r="Z36" s="17">
        <f t="shared" si="19"/>
        <v>0</v>
      </c>
      <c r="AA36" s="17">
        <f t="shared" si="19"/>
        <v>0</v>
      </c>
      <c r="AB36" s="17">
        <f t="shared" si="19"/>
        <v>0</v>
      </c>
      <c r="AC36" s="17">
        <f t="shared" si="19"/>
        <v>0</v>
      </c>
      <c r="AD36" s="17">
        <f t="shared" si="19"/>
        <v>0</v>
      </c>
      <c r="AE36" s="17">
        <f t="shared" si="19"/>
        <v>0</v>
      </c>
      <c r="AF36" s="17">
        <f t="shared" si="19"/>
        <v>0</v>
      </c>
      <c r="AG36" s="18">
        <f t="shared" si="16"/>
        <v>0</v>
      </c>
      <c r="AH36" s="18">
        <f t="shared" si="17"/>
        <v>0</v>
      </c>
    </row>
    <row r="37" spans="1:34" ht="12.75" customHeight="1" x14ac:dyDescent="0.2">
      <c r="B37" s="126" t="s">
        <v>33</v>
      </c>
      <c r="C37" s="2"/>
      <c r="D37" s="52"/>
      <c r="E37" s="14"/>
      <c r="F37" s="17">
        <f>E34-E35</f>
        <v>0</v>
      </c>
      <c r="G37" s="17">
        <f>F34-F35</f>
        <v>0</v>
      </c>
      <c r="H37" s="17">
        <f t="shared" ref="H37:Q37" si="20">G34-G35</f>
        <v>0</v>
      </c>
      <c r="I37" s="17">
        <f t="shared" si="20"/>
        <v>0</v>
      </c>
      <c r="J37" s="17">
        <f t="shared" si="20"/>
        <v>0</v>
      </c>
      <c r="K37" s="17">
        <f t="shared" si="20"/>
        <v>0</v>
      </c>
      <c r="L37" s="17">
        <f t="shared" si="20"/>
        <v>0</v>
      </c>
      <c r="M37" s="17">
        <f t="shared" si="20"/>
        <v>0</v>
      </c>
      <c r="N37" s="17">
        <f t="shared" si="20"/>
        <v>0</v>
      </c>
      <c r="O37" s="17">
        <f t="shared" si="20"/>
        <v>0</v>
      </c>
      <c r="P37" s="17">
        <f t="shared" si="20"/>
        <v>0</v>
      </c>
      <c r="Q37" s="17">
        <f t="shared" si="20"/>
        <v>0</v>
      </c>
      <c r="R37" s="18">
        <f t="shared" si="14"/>
        <v>0</v>
      </c>
      <c r="S37" s="18">
        <f t="shared" si="15"/>
        <v>0</v>
      </c>
      <c r="T37" s="17"/>
      <c r="U37" s="17">
        <f>Q34-Q35</f>
        <v>0</v>
      </c>
      <c r="V37" s="17">
        <f>U34-U35</f>
        <v>0</v>
      </c>
      <c r="W37" s="17">
        <f t="shared" ref="W37:AF37" si="21">V34-V35</f>
        <v>0</v>
      </c>
      <c r="X37" s="17">
        <f t="shared" si="21"/>
        <v>0</v>
      </c>
      <c r="Y37" s="17">
        <f t="shared" si="21"/>
        <v>0</v>
      </c>
      <c r="Z37" s="17">
        <f t="shared" si="21"/>
        <v>0</v>
      </c>
      <c r="AA37" s="17">
        <f t="shared" si="21"/>
        <v>0</v>
      </c>
      <c r="AB37" s="17">
        <f t="shared" si="21"/>
        <v>0</v>
      </c>
      <c r="AC37" s="17">
        <f t="shared" si="21"/>
        <v>0</v>
      </c>
      <c r="AD37" s="17">
        <f t="shared" si="21"/>
        <v>0</v>
      </c>
      <c r="AE37" s="17">
        <f t="shared" si="21"/>
        <v>0</v>
      </c>
      <c r="AF37" s="17">
        <f t="shared" si="21"/>
        <v>0</v>
      </c>
      <c r="AG37" s="18">
        <f t="shared" si="16"/>
        <v>0</v>
      </c>
      <c r="AH37" s="18">
        <f t="shared" si="17"/>
        <v>0</v>
      </c>
    </row>
    <row r="38" spans="1:34" ht="12.75" customHeight="1" x14ac:dyDescent="0.2">
      <c r="B38" s="125" t="s">
        <v>34</v>
      </c>
      <c r="D38" s="53"/>
      <c r="E38" s="16"/>
      <c r="F38" s="133"/>
      <c r="G38" s="133"/>
      <c r="H38" s="133"/>
      <c r="I38" s="133"/>
      <c r="J38" s="133"/>
      <c r="K38" s="133"/>
      <c r="L38" s="133"/>
      <c r="M38" s="133"/>
      <c r="N38" s="133"/>
      <c r="O38" s="133"/>
      <c r="P38" s="133"/>
      <c r="Q38" s="133"/>
      <c r="R38" s="18">
        <f t="shared" si="14"/>
        <v>0</v>
      </c>
      <c r="S38" s="18">
        <f t="shared" si="15"/>
        <v>0</v>
      </c>
      <c r="T38" s="18"/>
      <c r="U38" s="133"/>
      <c r="V38" s="133"/>
      <c r="W38" s="133"/>
      <c r="X38" s="133"/>
      <c r="Y38" s="133"/>
      <c r="Z38" s="133"/>
      <c r="AA38" s="133"/>
      <c r="AB38" s="133"/>
      <c r="AC38" s="133"/>
      <c r="AD38" s="133"/>
      <c r="AE38" s="133"/>
      <c r="AF38" s="133"/>
      <c r="AG38" s="18">
        <f t="shared" si="16"/>
        <v>0</v>
      </c>
      <c r="AH38" s="18">
        <f t="shared" si="17"/>
        <v>0</v>
      </c>
    </row>
    <row r="39" spans="1:34" ht="12.75" customHeight="1" x14ac:dyDescent="0.2">
      <c r="A39" s="53" t="s">
        <v>31</v>
      </c>
      <c r="B39" s="2"/>
      <c r="C39" s="53"/>
      <c r="D39" s="53" t="s">
        <v>25</v>
      </c>
      <c r="E39" s="16"/>
      <c r="F39" s="20">
        <f>SUM(F35:F38)</f>
        <v>0</v>
      </c>
      <c r="G39" s="20">
        <f t="shared" ref="G39:P39" si="22">SUM(G35:G38)</f>
        <v>0</v>
      </c>
      <c r="H39" s="20">
        <f t="shared" si="22"/>
        <v>0</v>
      </c>
      <c r="I39" s="20">
        <f t="shared" si="22"/>
        <v>0</v>
      </c>
      <c r="J39" s="20">
        <f t="shared" si="22"/>
        <v>0</v>
      </c>
      <c r="K39" s="20">
        <f t="shared" si="22"/>
        <v>0</v>
      </c>
      <c r="L39" s="20">
        <f t="shared" si="22"/>
        <v>0</v>
      </c>
      <c r="M39" s="20">
        <f t="shared" si="22"/>
        <v>0</v>
      </c>
      <c r="N39" s="20">
        <f t="shared" si="22"/>
        <v>0</v>
      </c>
      <c r="O39" s="20">
        <f t="shared" si="22"/>
        <v>0</v>
      </c>
      <c r="P39" s="20">
        <f t="shared" si="22"/>
        <v>0</v>
      </c>
      <c r="Q39" s="20">
        <f>SUM(Q35:Q38)</f>
        <v>0</v>
      </c>
      <c r="R39" s="18">
        <f t="shared" si="14"/>
        <v>0</v>
      </c>
      <c r="S39" s="18">
        <f t="shared" si="15"/>
        <v>0</v>
      </c>
      <c r="T39" s="21"/>
      <c r="U39" s="20">
        <f>SUM(U35:U38)</f>
        <v>0</v>
      </c>
      <c r="V39" s="20">
        <f t="shared" ref="V39:AF39" si="23">SUM(V35:V38)</f>
        <v>0</v>
      </c>
      <c r="W39" s="20">
        <f t="shared" si="23"/>
        <v>0</v>
      </c>
      <c r="X39" s="20">
        <f t="shared" si="23"/>
        <v>0</v>
      </c>
      <c r="Y39" s="20">
        <f t="shared" si="23"/>
        <v>0</v>
      </c>
      <c r="Z39" s="20">
        <f t="shared" si="23"/>
        <v>0</v>
      </c>
      <c r="AA39" s="20">
        <f t="shared" si="23"/>
        <v>0</v>
      </c>
      <c r="AB39" s="20">
        <f t="shared" si="23"/>
        <v>0</v>
      </c>
      <c r="AC39" s="20">
        <f t="shared" si="23"/>
        <v>0</v>
      </c>
      <c r="AD39" s="20">
        <f t="shared" si="23"/>
        <v>0</v>
      </c>
      <c r="AE39" s="20">
        <f t="shared" si="23"/>
        <v>0</v>
      </c>
      <c r="AF39" s="20">
        <f t="shared" si="23"/>
        <v>0</v>
      </c>
      <c r="AG39" s="18">
        <f t="shared" si="16"/>
        <v>0</v>
      </c>
      <c r="AH39" s="18">
        <f t="shared" si="17"/>
        <v>0</v>
      </c>
    </row>
    <row r="40" spans="1:34" ht="12.75" customHeight="1" x14ac:dyDescent="0.2">
      <c r="B40" s="53"/>
      <c r="C40" s="53"/>
      <c r="D40" s="53"/>
      <c r="E40" s="16"/>
      <c r="F40" s="20"/>
      <c r="G40" s="20"/>
      <c r="H40" s="20"/>
      <c r="I40" s="20"/>
      <c r="J40" s="20"/>
      <c r="K40" s="20"/>
      <c r="L40" s="20"/>
      <c r="M40" s="20"/>
      <c r="N40" s="20"/>
      <c r="O40" s="20"/>
      <c r="P40" s="20"/>
      <c r="Q40" s="20"/>
      <c r="R40" s="20"/>
      <c r="S40" s="21"/>
      <c r="T40" s="21"/>
      <c r="U40" s="20"/>
      <c r="V40" s="20"/>
      <c r="W40" s="20"/>
      <c r="X40" s="20"/>
      <c r="Y40" s="20"/>
      <c r="Z40" s="20"/>
      <c r="AA40" s="20"/>
      <c r="AB40" s="20"/>
      <c r="AC40" s="20"/>
      <c r="AD40" s="20"/>
      <c r="AE40" s="20"/>
      <c r="AF40" s="20"/>
      <c r="AG40" s="20"/>
      <c r="AH40" s="21"/>
    </row>
    <row r="41" spans="1:34" ht="12.75" customHeight="1" outlineLevel="1" x14ac:dyDescent="0.2">
      <c r="A41" s="50" t="s">
        <v>164</v>
      </c>
      <c r="B41" s="53"/>
      <c r="C41" s="53"/>
      <c r="D41" s="53"/>
      <c r="E41" s="16"/>
      <c r="F41" s="20"/>
      <c r="G41" s="20"/>
      <c r="H41" s="20"/>
      <c r="I41" s="20"/>
      <c r="J41" s="20"/>
      <c r="K41" s="20"/>
      <c r="L41" s="20"/>
      <c r="M41" s="20"/>
      <c r="N41" s="20"/>
      <c r="O41" s="20"/>
      <c r="P41" s="20"/>
      <c r="Q41" s="20"/>
      <c r="R41" s="20"/>
      <c r="S41" s="21"/>
      <c r="T41" s="21"/>
      <c r="U41" s="20"/>
      <c r="V41" s="20"/>
      <c r="W41" s="20"/>
      <c r="X41" s="20"/>
      <c r="Y41" s="20"/>
      <c r="Z41" s="20"/>
      <c r="AA41" s="20"/>
      <c r="AB41" s="20"/>
      <c r="AC41" s="20"/>
      <c r="AD41" s="20"/>
      <c r="AE41" s="20"/>
      <c r="AF41" s="20"/>
      <c r="AG41" s="20"/>
      <c r="AH41" s="21"/>
    </row>
    <row r="42" spans="1:34" ht="12.75" customHeight="1" outlineLevel="1" x14ac:dyDescent="0.2">
      <c r="B42" s="125" t="s">
        <v>165</v>
      </c>
      <c r="C42" s="52"/>
      <c r="D42" s="52"/>
      <c r="E42" s="14"/>
      <c r="F42" s="133"/>
      <c r="G42" s="133"/>
      <c r="H42" s="133"/>
      <c r="I42" s="133"/>
      <c r="J42" s="133"/>
      <c r="K42" s="133"/>
      <c r="L42" s="133"/>
      <c r="M42" s="133"/>
      <c r="N42" s="133"/>
      <c r="O42" s="133"/>
      <c r="P42" s="133"/>
      <c r="Q42" s="133"/>
      <c r="R42" s="18">
        <f>SUM(F42:Q42)</f>
        <v>0</v>
      </c>
      <c r="S42" s="18">
        <f t="shared" ref="S42:S52" si="24">SUM(R42/12)</f>
        <v>0</v>
      </c>
      <c r="T42" s="18"/>
      <c r="U42" s="133"/>
      <c r="V42" s="133"/>
      <c r="W42" s="133"/>
      <c r="X42" s="133"/>
      <c r="Y42" s="133"/>
      <c r="Z42" s="133"/>
      <c r="AA42" s="133"/>
      <c r="AB42" s="133"/>
      <c r="AC42" s="133"/>
      <c r="AD42" s="133"/>
      <c r="AE42" s="133"/>
      <c r="AF42" s="133"/>
      <c r="AG42" s="18">
        <f>SUM(U42:AF42)</f>
        <v>0</v>
      </c>
      <c r="AH42" s="18">
        <f t="shared" ref="AH42:AH57" si="25">SUM(AG42/12)</f>
        <v>0</v>
      </c>
    </row>
    <row r="43" spans="1:34" ht="12.75" customHeight="1" outlineLevel="1" x14ac:dyDescent="0.2">
      <c r="B43" s="125" t="s">
        <v>17</v>
      </c>
      <c r="C43" s="52"/>
      <c r="D43" s="52"/>
      <c r="E43" s="14"/>
      <c r="F43" s="133"/>
      <c r="G43" s="133"/>
      <c r="H43" s="133"/>
      <c r="I43" s="133"/>
      <c r="J43" s="133"/>
      <c r="K43" s="133"/>
      <c r="L43" s="133"/>
      <c r="M43" s="133"/>
      <c r="N43" s="133"/>
      <c r="O43" s="133"/>
      <c r="P43" s="133"/>
      <c r="Q43" s="133"/>
      <c r="R43" s="18">
        <f>SUM(F43:Q43)</f>
        <v>0</v>
      </c>
      <c r="S43" s="18">
        <f t="shared" si="24"/>
        <v>0</v>
      </c>
      <c r="T43" s="18"/>
      <c r="U43" s="133"/>
      <c r="V43" s="133"/>
      <c r="W43" s="133"/>
      <c r="X43" s="133"/>
      <c r="Y43" s="133"/>
      <c r="Z43" s="133"/>
      <c r="AA43" s="133"/>
      <c r="AB43" s="133"/>
      <c r="AC43" s="133"/>
      <c r="AD43" s="133"/>
      <c r="AE43" s="133"/>
      <c r="AF43" s="133"/>
      <c r="AG43" s="18">
        <f>SUM(U43:AF43)</f>
        <v>0</v>
      </c>
      <c r="AH43" s="18">
        <f t="shared" si="25"/>
        <v>0</v>
      </c>
    </row>
    <row r="44" spans="1:34" ht="12.75" customHeight="1" outlineLevel="1" x14ac:dyDescent="0.2">
      <c r="B44" s="52" t="s">
        <v>18</v>
      </c>
      <c r="C44" s="52"/>
      <c r="D44" s="52"/>
      <c r="E44" s="14"/>
      <c r="F44" s="133"/>
      <c r="G44" s="133"/>
      <c r="H44" s="133"/>
      <c r="I44" s="133"/>
      <c r="J44" s="133"/>
      <c r="K44" s="133"/>
      <c r="L44" s="133"/>
      <c r="M44" s="133"/>
      <c r="N44" s="133"/>
      <c r="O44" s="133"/>
      <c r="P44" s="133"/>
      <c r="Q44" s="133"/>
      <c r="R44" s="18">
        <f>SUM(F44:Q44)</f>
        <v>0</v>
      </c>
      <c r="S44" s="18">
        <f t="shared" si="24"/>
        <v>0</v>
      </c>
      <c r="T44" s="18"/>
      <c r="U44" s="133"/>
      <c r="V44" s="133"/>
      <c r="W44" s="133"/>
      <c r="X44" s="133"/>
      <c r="Y44" s="133"/>
      <c r="Z44" s="133"/>
      <c r="AA44" s="133"/>
      <c r="AB44" s="133"/>
      <c r="AC44" s="133"/>
      <c r="AD44" s="133"/>
      <c r="AE44" s="133"/>
      <c r="AF44" s="133"/>
      <c r="AG44" s="18">
        <f>SUM(U44:AF44)</f>
        <v>0</v>
      </c>
      <c r="AH44" s="18">
        <f t="shared" si="25"/>
        <v>0</v>
      </c>
    </row>
    <row r="45" spans="1:34" ht="12.75" customHeight="1" outlineLevel="1" x14ac:dyDescent="0.2">
      <c r="B45" s="125" t="s">
        <v>94</v>
      </c>
      <c r="C45" s="52"/>
      <c r="D45" s="52"/>
      <c r="E45" s="14"/>
      <c r="F45" s="133"/>
      <c r="G45" s="133"/>
      <c r="H45" s="133"/>
      <c r="I45" s="133"/>
      <c r="J45" s="133"/>
      <c r="K45" s="133"/>
      <c r="L45" s="133"/>
      <c r="M45" s="133"/>
      <c r="N45" s="133"/>
      <c r="O45" s="133"/>
      <c r="P45" s="133"/>
      <c r="Q45" s="133"/>
      <c r="R45" s="18">
        <f>SUM(F45:Q45)</f>
        <v>0</v>
      </c>
      <c r="S45" s="18">
        <f t="shared" si="24"/>
        <v>0</v>
      </c>
      <c r="T45" s="18"/>
      <c r="U45" s="133"/>
      <c r="V45" s="133"/>
      <c r="W45" s="133"/>
      <c r="X45" s="133"/>
      <c r="Y45" s="133"/>
      <c r="Z45" s="133"/>
      <c r="AA45" s="133"/>
      <c r="AB45" s="133"/>
      <c r="AC45" s="133"/>
      <c r="AD45" s="133"/>
      <c r="AE45" s="133"/>
      <c r="AF45" s="133"/>
      <c r="AG45" s="18">
        <f>SUM(U45:AF45)</f>
        <v>0</v>
      </c>
      <c r="AH45" s="18">
        <f t="shared" si="25"/>
        <v>0</v>
      </c>
    </row>
    <row r="46" spans="1:34" ht="12.75" customHeight="1" outlineLevel="1" x14ac:dyDescent="0.2">
      <c r="B46" s="125" t="s">
        <v>19</v>
      </c>
      <c r="C46" s="52"/>
      <c r="D46" s="52"/>
      <c r="E46" s="14"/>
      <c r="F46" s="133"/>
      <c r="G46" s="133"/>
      <c r="H46" s="133"/>
      <c r="I46" s="133"/>
      <c r="J46" s="133"/>
      <c r="K46" s="133"/>
      <c r="L46" s="133"/>
      <c r="M46" s="133"/>
      <c r="N46" s="133"/>
      <c r="O46" s="133"/>
      <c r="P46" s="133"/>
      <c r="Q46" s="133"/>
      <c r="R46" s="18">
        <f>SUM(F46:Q46)</f>
        <v>0</v>
      </c>
      <c r="S46" s="18">
        <f t="shared" si="24"/>
        <v>0</v>
      </c>
      <c r="T46" s="18"/>
      <c r="U46" s="133"/>
      <c r="V46" s="133"/>
      <c r="W46" s="133"/>
      <c r="X46" s="133"/>
      <c r="Y46" s="133"/>
      <c r="Z46" s="133"/>
      <c r="AA46" s="133"/>
      <c r="AB46" s="133"/>
      <c r="AC46" s="133"/>
      <c r="AD46" s="133"/>
      <c r="AE46" s="133"/>
      <c r="AF46" s="133"/>
      <c r="AG46" s="18">
        <f>SUM(U46:AF46)</f>
        <v>0</v>
      </c>
      <c r="AH46" s="18">
        <f t="shared" si="25"/>
        <v>0</v>
      </c>
    </row>
    <row r="47" spans="1:34" ht="12.75" customHeight="1" outlineLevel="1" x14ac:dyDescent="0.2">
      <c r="B47" s="125" t="s">
        <v>8</v>
      </c>
      <c r="C47" s="52"/>
      <c r="D47" s="52"/>
      <c r="E47" s="14"/>
      <c r="F47" s="133"/>
      <c r="G47" s="133"/>
      <c r="H47" s="133"/>
      <c r="I47" s="133"/>
      <c r="J47" s="133"/>
      <c r="K47" s="133"/>
      <c r="L47" s="133"/>
      <c r="M47" s="133"/>
      <c r="N47" s="133"/>
      <c r="O47" s="133"/>
      <c r="P47" s="133"/>
      <c r="Q47" s="133"/>
      <c r="R47" s="18">
        <f t="shared" ref="R47:R52" si="26">SUM(F47:Q47)</f>
        <v>0</v>
      </c>
      <c r="S47" s="18">
        <f t="shared" si="24"/>
        <v>0</v>
      </c>
      <c r="T47" s="18"/>
      <c r="U47" s="133"/>
      <c r="V47" s="133"/>
      <c r="W47" s="133"/>
      <c r="X47" s="133"/>
      <c r="Y47" s="133"/>
      <c r="Z47" s="133"/>
      <c r="AA47" s="133"/>
      <c r="AB47" s="133"/>
      <c r="AC47" s="133"/>
      <c r="AD47" s="133"/>
      <c r="AE47" s="133"/>
      <c r="AF47" s="133"/>
      <c r="AG47" s="18">
        <f t="shared" ref="AG47:AG52" si="27">SUM(U47:AF47)</f>
        <v>0</v>
      </c>
      <c r="AH47" s="18">
        <f t="shared" si="25"/>
        <v>0</v>
      </c>
    </row>
    <row r="48" spans="1:34" ht="12.75" customHeight="1" outlineLevel="1" x14ac:dyDescent="0.2">
      <c r="B48" s="125" t="s">
        <v>29</v>
      </c>
      <c r="C48" s="53"/>
      <c r="D48" s="52"/>
      <c r="E48" s="14"/>
      <c r="F48" s="133"/>
      <c r="G48" s="133"/>
      <c r="H48" s="133"/>
      <c r="I48" s="133"/>
      <c r="J48" s="133"/>
      <c r="K48" s="133"/>
      <c r="L48" s="133"/>
      <c r="M48" s="133"/>
      <c r="N48" s="133"/>
      <c r="O48" s="133"/>
      <c r="P48" s="133"/>
      <c r="Q48" s="133"/>
      <c r="R48" s="18">
        <f t="shared" si="26"/>
        <v>0</v>
      </c>
      <c r="S48" s="18">
        <f t="shared" si="24"/>
        <v>0</v>
      </c>
      <c r="T48" s="18"/>
      <c r="U48" s="133"/>
      <c r="V48" s="133"/>
      <c r="W48" s="133"/>
      <c r="X48" s="133"/>
      <c r="Y48" s="133"/>
      <c r="Z48" s="133"/>
      <c r="AA48" s="133"/>
      <c r="AB48" s="133"/>
      <c r="AC48" s="133"/>
      <c r="AD48" s="133"/>
      <c r="AE48" s="133"/>
      <c r="AF48" s="133"/>
      <c r="AG48" s="18">
        <f t="shared" si="27"/>
        <v>0</v>
      </c>
      <c r="AH48" s="18">
        <f t="shared" si="25"/>
        <v>0</v>
      </c>
    </row>
    <row r="49" spans="1:34" ht="12.75" customHeight="1" outlineLevel="1" x14ac:dyDescent="0.2">
      <c r="B49" s="125" t="s">
        <v>10</v>
      </c>
      <c r="C49" s="53"/>
      <c r="D49" s="52"/>
      <c r="E49" s="14"/>
      <c r="F49" s="133"/>
      <c r="G49" s="133"/>
      <c r="H49" s="133"/>
      <c r="I49" s="133"/>
      <c r="J49" s="133"/>
      <c r="K49" s="133"/>
      <c r="L49" s="133"/>
      <c r="M49" s="133"/>
      <c r="N49" s="133"/>
      <c r="O49" s="133"/>
      <c r="P49" s="133"/>
      <c r="Q49" s="133"/>
      <c r="R49" s="18">
        <f t="shared" si="26"/>
        <v>0</v>
      </c>
      <c r="S49" s="18">
        <f t="shared" si="24"/>
        <v>0</v>
      </c>
      <c r="T49" s="18"/>
      <c r="U49" s="133"/>
      <c r="V49" s="133"/>
      <c r="W49" s="133"/>
      <c r="X49" s="133"/>
      <c r="Y49" s="133"/>
      <c r="Z49" s="133"/>
      <c r="AA49" s="133"/>
      <c r="AB49" s="133"/>
      <c r="AC49" s="133"/>
      <c r="AD49" s="133"/>
      <c r="AE49" s="133"/>
      <c r="AF49" s="133"/>
      <c r="AG49" s="18">
        <f t="shared" si="27"/>
        <v>0</v>
      </c>
      <c r="AH49" s="18">
        <f t="shared" si="25"/>
        <v>0</v>
      </c>
    </row>
    <row r="50" spans="1:34" ht="12.75" customHeight="1" outlineLevel="1" x14ac:dyDescent="0.2">
      <c r="B50" s="125" t="s">
        <v>22</v>
      </c>
      <c r="C50" s="53"/>
      <c r="D50" s="52"/>
      <c r="E50" s="14"/>
      <c r="F50" s="133"/>
      <c r="G50" s="133"/>
      <c r="H50" s="133"/>
      <c r="I50" s="133"/>
      <c r="J50" s="133"/>
      <c r="K50" s="133"/>
      <c r="L50" s="133"/>
      <c r="M50" s="133"/>
      <c r="N50" s="133"/>
      <c r="O50" s="133"/>
      <c r="P50" s="133"/>
      <c r="Q50" s="133"/>
      <c r="R50" s="18">
        <f t="shared" si="26"/>
        <v>0</v>
      </c>
      <c r="S50" s="18">
        <f t="shared" si="24"/>
        <v>0</v>
      </c>
      <c r="T50" s="18"/>
      <c r="U50" s="133"/>
      <c r="V50" s="133"/>
      <c r="W50" s="133"/>
      <c r="X50" s="133"/>
      <c r="Y50" s="133"/>
      <c r="Z50" s="133"/>
      <c r="AA50" s="133"/>
      <c r="AB50" s="133"/>
      <c r="AC50" s="133"/>
      <c r="AD50" s="133"/>
      <c r="AE50" s="133"/>
      <c r="AF50" s="133"/>
      <c r="AG50" s="18">
        <f t="shared" si="27"/>
        <v>0</v>
      </c>
      <c r="AH50" s="18">
        <f t="shared" si="25"/>
        <v>0</v>
      </c>
    </row>
    <row r="51" spans="1:34" ht="12.75" customHeight="1" outlineLevel="1" x14ac:dyDescent="0.2">
      <c r="B51" s="125" t="s">
        <v>23</v>
      </c>
      <c r="C51" s="52"/>
      <c r="D51" s="52"/>
      <c r="E51" s="14"/>
      <c r="F51" s="133"/>
      <c r="G51" s="133"/>
      <c r="H51" s="133"/>
      <c r="I51" s="133"/>
      <c r="J51" s="133"/>
      <c r="K51" s="133"/>
      <c r="L51" s="133"/>
      <c r="M51" s="133"/>
      <c r="N51" s="133"/>
      <c r="O51" s="133"/>
      <c r="P51" s="133"/>
      <c r="Q51" s="133"/>
      <c r="R51" s="18">
        <f t="shared" si="26"/>
        <v>0</v>
      </c>
      <c r="S51" s="18">
        <f t="shared" si="24"/>
        <v>0</v>
      </c>
      <c r="T51" s="18"/>
      <c r="U51" s="133"/>
      <c r="V51" s="133"/>
      <c r="W51" s="133"/>
      <c r="X51" s="133"/>
      <c r="Y51" s="133"/>
      <c r="Z51" s="133"/>
      <c r="AA51" s="133"/>
      <c r="AB51" s="133"/>
      <c r="AC51" s="133"/>
      <c r="AD51" s="133"/>
      <c r="AE51" s="133"/>
      <c r="AF51" s="133"/>
      <c r="AG51" s="18">
        <f t="shared" si="27"/>
        <v>0</v>
      </c>
      <c r="AH51" s="18">
        <f t="shared" si="25"/>
        <v>0</v>
      </c>
    </row>
    <row r="52" spans="1:34" ht="12.75" customHeight="1" outlineLevel="1" x14ac:dyDescent="0.2">
      <c r="B52" s="125" t="s">
        <v>5</v>
      </c>
      <c r="C52" s="52"/>
      <c r="D52" s="53"/>
      <c r="E52" s="16"/>
      <c r="F52" s="133"/>
      <c r="G52" s="133"/>
      <c r="H52" s="133"/>
      <c r="I52" s="133"/>
      <c r="J52" s="133"/>
      <c r="K52" s="133"/>
      <c r="L52" s="133"/>
      <c r="M52" s="133"/>
      <c r="N52" s="133"/>
      <c r="O52" s="133"/>
      <c r="P52" s="133"/>
      <c r="Q52" s="133"/>
      <c r="R52" s="18">
        <f t="shared" si="26"/>
        <v>0</v>
      </c>
      <c r="S52" s="18">
        <f t="shared" si="24"/>
        <v>0</v>
      </c>
      <c r="T52" s="18"/>
      <c r="U52" s="133"/>
      <c r="V52" s="133"/>
      <c r="W52" s="133"/>
      <c r="X52" s="133"/>
      <c r="Y52" s="133"/>
      <c r="Z52" s="133"/>
      <c r="AA52" s="133"/>
      <c r="AB52" s="133"/>
      <c r="AC52" s="133"/>
      <c r="AD52" s="133"/>
      <c r="AE52" s="133"/>
      <c r="AF52" s="133"/>
      <c r="AG52" s="18">
        <f t="shared" si="27"/>
        <v>0</v>
      </c>
      <c r="AH52" s="18">
        <f t="shared" si="25"/>
        <v>0</v>
      </c>
    </row>
    <row r="53" spans="1:34" ht="12.75" customHeight="1" outlineLevel="1" x14ac:dyDescent="0.2">
      <c r="B53" s="52" t="s">
        <v>98</v>
      </c>
      <c r="C53" s="53"/>
      <c r="D53" s="52"/>
      <c r="E53" s="14"/>
      <c r="F53" s="133"/>
      <c r="G53" s="133"/>
      <c r="H53" s="133"/>
      <c r="I53" s="133"/>
      <c r="J53" s="133"/>
      <c r="K53" s="133"/>
      <c r="L53" s="133"/>
      <c r="M53" s="133"/>
      <c r="N53" s="133"/>
      <c r="O53" s="133"/>
      <c r="P53" s="133"/>
      <c r="Q53" s="133"/>
      <c r="R53" s="18">
        <f>SUM(F53:Q53)</f>
        <v>0</v>
      </c>
      <c r="S53" s="18">
        <f>SUM(R53/12)</f>
        <v>0</v>
      </c>
      <c r="T53" s="18"/>
      <c r="U53" s="133"/>
      <c r="V53" s="133"/>
      <c r="W53" s="133"/>
      <c r="X53" s="133"/>
      <c r="Y53" s="133"/>
      <c r="Z53" s="133"/>
      <c r="AA53" s="133"/>
      <c r="AB53" s="133"/>
      <c r="AC53" s="133"/>
      <c r="AD53" s="133"/>
      <c r="AE53" s="133"/>
      <c r="AF53" s="133"/>
      <c r="AG53" s="18">
        <f>SUM(U53:AF53)</f>
        <v>0</v>
      </c>
      <c r="AH53" s="18">
        <f>SUM(AG53/12)</f>
        <v>0</v>
      </c>
    </row>
    <row r="54" spans="1:34" ht="12.75" customHeight="1" outlineLevel="1" x14ac:dyDescent="0.2">
      <c r="B54" s="125" t="s">
        <v>99</v>
      </c>
      <c r="C54" s="53"/>
      <c r="D54" s="52"/>
      <c r="E54" s="14"/>
      <c r="F54" s="133"/>
      <c r="G54" s="133"/>
      <c r="H54" s="133"/>
      <c r="I54" s="133"/>
      <c r="J54" s="133"/>
      <c r="K54" s="133"/>
      <c r="L54" s="133"/>
      <c r="M54" s="133"/>
      <c r="N54" s="133"/>
      <c r="O54" s="133"/>
      <c r="P54" s="133"/>
      <c r="Q54" s="133"/>
      <c r="R54" s="18">
        <f>SUM(F54:Q54)</f>
        <v>0</v>
      </c>
      <c r="S54" s="18">
        <f>SUM(R54/12)</f>
        <v>0</v>
      </c>
      <c r="T54" s="18"/>
      <c r="U54" s="133"/>
      <c r="V54" s="133"/>
      <c r="W54" s="133"/>
      <c r="X54" s="133"/>
      <c r="Y54" s="133"/>
      <c r="Z54" s="133"/>
      <c r="AA54" s="133"/>
      <c r="AB54" s="133"/>
      <c r="AC54" s="133"/>
      <c r="AD54" s="133"/>
      <c r="AE54" s="133"/>
      <c r="AF54" s="133"/>
      <c r="AG54" s="18">
        <f>SUM(U54:AF54)</f>
        <v>0</v>
      </c>
      <c r="AH54" s="18">
        <f>SUM(AG54/12)</f>
        <v>0</v>
      </c>
    </row>
    <row r="55" spans="1:34" ht="12.75" customHeight="1" outlineLevel="1" x14ac:dyDescent="0.2">
      <c r="B55" s="52" t="s">
        <v>11</v>
      </c>
      <c r="C55" s="53"/>
      <c r="D55" s="52"/>
      <c r="E55" s="14"/>
      <c r="F55" s="133"/>
      <c r="G55" s="133"/>
      <c r="H55" s="133"/>
      <c r="I55" s="133"/>
      <c r="J55" s="133"/>
      <c r="K55" s="133"/>
      <c r="L55" s="133"/>
      <c r="M55" s="133"/>
      <c r="N55" s="133"/>
      <c r="O55" s="133"/>
      <c r="P55" s="133"/>
      <c r="Q55" s="133"/>
      <c r="R55" s="18">
        <f>SUM(F55:Q55)</f>
        <v>0</v>
      </c>
      <c r="S55" s="18">
        <f>SUM(R55/12)</f>
        <v>0</v>
      </c>
      <c r="T55" s="18"/>
      <c r="U55" s="133"/>
      <c r="V55" s="133"/>
      <c r="W55" s="133"/>
      <c r="X55" s="133"/>
      <c r="Y55" s="133"/>
      <c r="Z55" s="133"/>
      <c r="AA55" s="133"/>
      <c r="AB55" s="133"/>
      <c r="AC55" s="133"/>
      <c r="AD55" s="133"/>
      <c r="AE55" s="133"/>
      <c r="AF55" s="133"/>
      <c r="AG55" s="18">
        <f>SUM(U55:AF55)</f>
        <v>0</v>
      </c>
      <c r="AH55" s="18">
        <f>SUM(AG55/12)</f>
        <v>0</v>
      </c>
    </row>
    <row r="56" spans="1:34" ht="12.75" customHeight="1" outlineLevel="1" x14ac:dyDescent="0.2">
      <c r="B56" s="52" t="s">
        <v>12</v>
      </c>
      <c r="C56" s="53"/>
      <c r="D56" s="52"/>
      <c r="E56" s="14"/>
      <c r="F56" s="133"/>
      <c r="G56" s="133"/>
      <c r="H56" s="133"/>
      <c r="I56" s="133"/>
      <c r="J56" s="133"/>
      <c r="K56" s="133"/>
      <c r="L56" s="133"/>
      <c r="M56" s="133"/>
      <c r="N56" s="133"/>
      <c r="O56" s="133"/>
      <c r="P56" s="133"/>
      <c r="Q56" s="133"/>
      <c r="R56" s="18">
        <f>SUM(F56:Q56)</f>
        <v>0</v>
      </c>
      <c r="S56" s="18">
        <f>SUM(R56/12)</f>
        <v>0</v>
      </c>
      <c r="T56" s="18"/>
      <c r="U56" s="133"/>
      <c r="V56" s="133"/>
      <c r="W56" s="133"/>
      <c r="X56" s="133"/>
      <c r="Y56" s="133"/>
      <c r="Z56" s="133"/>
      <c r="AA56" s="133"/>
      <c r="AB56" s="133"/>
      <c r="AC56" s="133"/>
      <c r="AD56" s="133"/>
      <c r="AE56" s="133"/>
      <c r="AF56" s="133"/>
      <c r="AG56" s="18">
        <f>SUM(U56:AF56)</f>
        <v>0</v>
      </c>
      <c r="AH56" s="18">
        <f>SUM(AG56/12)</f>
        <v>0</v>
      </c>
    </row>
    <row r="57" spans="1:34" ht="12.75" customHeight="1" outlineLevel="1" x14ac:dyDescent="0.2">
      <c r="B57" s="53" t="s">
        <v>166</v>
      </c>
      <c r="C57" s="52"/>
      <c r="D57" s="53" t="s">
        <v>25</v>
      </c>
      <c r="E57" s="16"/>
      <c r="F57" s="20">
        <f>SUM(F42:F56)</f>
        <v>0</v>
      </c>
      <c r="G57" s="20">
        <f t="shared" ref="G57:Q57" si="28">SUM(G42:G56)</f>
        <v>0</v>
      </c>
      <c r="H57" s="20">
        <f t="shared" si="28"/>
        <v>0</v>
      </c>
      <c r="I57" s="20">
        <f t="shared" si="28"/>
        <v>0</v>
      </c>
      <c r="J57" s="20">
        <f t="shared" si="28"/>
        <v>0</v>
      </c>
      <c r="K57" s="20">
        <f t="shared" si="28"/>
        <v>0</v>
      </c>
      <c r="L57" s="20">
        <f t="shared" si="28"/>
        <v>0</v>
      </c>
      <c r="M57" s="20">
        <f t="shared" si="28"/>
        <v>0</v>
      </c>
      <c r="N57" s="20">
        <f t="shared" si="28"/>
        <v>0</v>
      </c>
      <c r="O57" s="20">
        <f t="shared" si="28"/>
        <v>0</v>
      </c>
      <c r="P57" s="20">
        <f t="shared" si="28"/>
        <v>0</v>
      </c>
      <c r="Q57" s="20">
        <f t="shared" si="28"/>
        <v>0</v>
      </c>
      <c r="R57" s="21">
        <f>SUM(R42:R52)</f>
        <v>0</v>
      </c>
      <c r="S57" s="21">
        <f>SUM(R57/12)</f>
        <v>0</v>
      </c>
      <c r="T57" s="21"/>
      <c r="U57" s="20">
        <f>SUM(U42:U56)</f>
        <v>0</v>
      </c>
      <c r="V57" s="20">
        <f t="shared" ref="V57:AF57" si="29">SUM(V42:V56)</f>
        <v>0</v>
      </c>
      <c r="W57" s="20">
        <f t="shared" si="29"/>
        <v>0</v>
      </c>
      <c r="X57" s="20">
        <f t="shared" si="29"/>
        <v>0</v>
      </c>
      <c r="Y57" s="20">
        <f t="shared" si="29"/>
        <v>0</v>
      </c>
      <c r="Z57" s="20">
        <f t="shared" si="29"/>
        <v>0</v>
      </c>
      <c r="AA57" s="20">
        <f t="shared" si="29"/>
        <v>0</v>
      </c>
      <c r="AB57" s="20">
        <f t="shared" si="29"/>
        <v>0</v>
      </c>
      <c r="AC57" s="20">
        <f t="shared" si="29"/>
        <v>0</v>
      </c>
      <c r="AD57" s="20">
        <f t="shared" si="29"/>
        <v>0</v>
      </c>
      <c r="AE57" s="20">
        <f t="shared" si="29"/>
        <v>0</v>
      </c>
      <c r="AF57" s="20">
        <f t="shared" si="29"/>
        <v>0</v>
      </c>
      <c r="AG57" s="21">
        <f>SUM(AG42:AG52)</f>
        <v>0</v>
      </c>
      <c r="AH57" s="21">
        <f t="shared" si="25"/>
        <v>0</v>
      </c>
    </row>
    <row r="58" spans="1:34" ht="12.75" customHeight="1" x14ac:dyDescent="0.2">
      <c r="B58" s="53"/>
      <c r="C58" s="52"/>
      <c r="D58" s="53"/>
      <c r="E58" s="16"/>
      <c r="F58" s="20"/>
      <c r="G58" s="20"/>
      <c r="H58" s="20"/>
      <c r="I58" s="20"/>
      <c r="J58" s="20"/>
      <c r="K58" s="20"/>
      <c r="L58" s="20"/>
      <c r="M58" s="20"/>
      <c r="N58" s="20"/>
      <c r="O58" s="20"/>
      <c r="P58" s="20"/>
      <c r="Q58" s="20"/>
      <c r="R58" s="21"/>
      <c r="S58" s="21"/>
      <c r="T58" s="21"/>
      <c r="U58" s="20"/>
      <c r="V58" s="20"/>
      <c r="W58" s="20"/>
      <c r="X58" s="20"/>
      <c r="Y58" s="20"/>
      <c r="Z58" s="20"/>
      <c r="AA58" s="20"/>
      <c r="AB58" s="20"/>
      <c r="AC58" s="20"/>
      <c r="AD58" s="20"/>
      <c r="AE58" s="20"/>
      <c r="AF58" s="20"/>
      <c r="AG58" s="21"/>
      <c r="AH58" s="21"/>
    </row>
    <row r="59" spans="1:34" ht="12.75" customHeight="1" outlineLevel="1" x14ac:dyDescent="0.2">
      <c r="A59" s="56"/>
      <c r="B59" s="137" t="s">
        <v>20</v>
      </c>
      <c r="C59" s="57"/>
      <c r="D59" s="57"/>
      <c r="E59" s="22"/>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row>
    <row r="60" spans="1:34" ht="12.75" customHeight="1" outlineLevel="1" x14ac:dyDescent="0.2">
      <c r="B60" s="52"/>
      <c r="C60" s="52" t="s">
        <v>9</v>
      </c>
      <c r="D60" s="52"/>
      <c r="E60" s="14"/>
      <c r="F60" s="133"/>
      <c r="G60" s="133"/>
      <c r="H60" s="133"/>
      <c r="I60" s="133"/>
      <c r="J60" s="133"/>
      <c r="K60" s="133"/>
      <c r="L60" s="133"/>
      <c r="M60" s="133"/>
      <c r="N60" s="133"/>
      <c r="O60" s="133"/>
      <c r="P60" s="133"/>
      <c r="Q60" s="133"/>
      <c r="R60" s="18">
        <f>SUM(F60:Q60)</f>
        <v>0</v>
      </c>
      <c r="S60" s="18">
        <f>SUM(R60/12)</f>
        <v>0</v>
      </c>
      <c r="T60" s="18"/>
      <c r="U60" s="133"/>
      <c r="V60" s="133"/>
      <c r="W60" s="133"/>
      <c r="X60" s="133"/>
      <c r="Y60" s="133"/>
      <c r="Z60" s="133"/>
      <c r="AA60" s="133"/>
      <c r="AB60" s="133"/>
      <c r="AC60" s="133"/>
      <c r="AD60" s="133"/>
      <c r="AE60" s="133"/>
      <c r="AF60" s="133"/>
      <c r="AG60" s="18">
        <f>SUM(U60:AF60)</f>
        <v>0</v>
      </c>
      <c r="AH60" s="18">
        <f>SUM(AG60/12)</f>
        <v>0</v>
      </c>
    </row>
    <row r="61" spans="1:34" ht="12.75" customHeight="1" outlineLevel="1" x14ac:dyDescent="0.2">
      <c r="B61" s="52"/>
      <c r="C61" s="52" t="s">
        <v>21</v>
      </c>
      <c r="D61" s="52"/>
      <c r="E61" s="14"/>
      <c r="F61" s="133"/>
      <c r="G61" s="133"/>
      <c r="H61" s="133"/>
      <c r="I61" s="133"/>
      <c r="J61" s="133"/>
      <c r="K61" s="133"/>
      <c r="L61" s="133"/>
      <c r="M61" s="133"/>
      <c r="N61" s="133"/>
      <c r="O61" s="133"/>
      <c r="P61" s="133"/>
      <c r="Q61" s="133"/>
      <c r="R61" s="18">
        <f>SUM(F61:Q61)</f>
        <v>0</v>
      </c>
      <c r="S61" s="18">
        <f>SUM(R61/12)</f>
        <v>0</v>
      </c>
      <c r="T61" s="18"/>
      <c r="U61" s="133"/>
      <c r="V61" s="133"/>
      <c r="W61" s="133"/>
      <c r="X61" s="133"/>
      <c r="Y61" s="133"/>
      <c r="Z61" s="133"/>
      <c r="AA61" s="133"/>
      <c r="AB61" s="133"/>
      <c r="AC61" s="133"/>
      <c r="AD61" s="133"/>
      <c r="AE61" s="133"/>
      <c r="AF61" s="133"/>
      <c r="AG61" s="18">
        <f>SUM(U61:AF61)</f>
        <v>0</v>
      </c>
      <c r="AH61" s="18">
        <f>SUM(AG61/12)</f>
        <v>0</v>
      </c>
    </row>
    <row r="62" spans="1:34" ht="12.75" customHeight="1" outlineLevel="1" x14ac:dyDescent="0.2">
      <c r="B62" s="52"/>
      <c r="C62" s="52" t="s">
        <v>30</v>
      </c>
      <c r="D62" s="52"/>
      <c r="E62" s="14"/>
      <c r="F62" s="133"/>
      <c r="G62" s="133"/>
      <c r="H62" s="133"/>
      <c r="I62" s="133"/>
      <c r="J62" s="133"/>
      <c r="K62" s="133"/>
      <c r="L62" s="133"/>
      <c r="M62" s="133"/>
      <c r="N62" s="133"/>
      <c r="O62" s="133"/>
      <c r="P62" s="133"/>
      <c r="Q62" s="133"/>
      <c r="R62" s="18">
        <f>SUM(F62:Q62)</f>
        <v>0</v>
      </c>
      <c r="S62" s="18">
        <f>SUM(R62/12)</f>
        <v>0</v>
      </c>
      <c r="T62" s="18"/>
      <c r="U62" s="133"/>
      <c r="V62" s="133"/>
      <c r="W62" s="133"/>
      <c r="X62" s="133"/>
      <c r="Y62" s="133"/>
      <c r="Z62" s="133"/>
      <c r="AA62" s="133"/>
      <c r="AB62" s="133"/>
      <c r="AC62" s="133"/>
      <c r="AD62" s="133"/>
      <c r="AE62" s="133"/>
      <c r="AF62" s="133"/>
      <c r="AG62" s="18">
        <f>SUM(U62:AF62)</f>
        <v>0</v>
      </c>
      <c r="AH62" s="18">
        <f>SUM(AG62/12)</f>
        <v>0</v>
      </c>
    </row>
    <row r="63" spans="1:34" ht="12.75" customHeight="1" outlineLevel="1" x14ac:dyDescent="0.2">
      <c r="A63" s="50"/>
      <c r="B63" s="53"/>
      <c r="C63" s="52" t="s">
        <v>0</v>
      </c>
      <c r="D63" s="53" t="s">
        <v>25</v>
      </c>
      <c r="E63" s="16"/>
      <c r="F63" s="20">
        <f t="shared" ref="F63:R63" si="30">SUM(F60:F62)</f>
        <v>0</v>
      </c>
      <c r="G63" s="20">
        <f t="shared" si="30"/>
        <v>0</v>
      </c>
      <c r="H63" s="20">
        <f t="shared" si="30"/>
        <v>0</v>
      </c>
      <c r="I63" s="20">
        <f t="shared" si="30"/>
        <v>0</v>
      </c>
      <c r="J63" s="20">
        <f t="shared" si="30"/>
        <v>0</v>
      </c>
      <c r="K63" s="20">
        <f t="shared" si="30"/>
        <v>0</v>
      </c>
      <c r="L63" s="20">
        <f t="shared" si="30"/>
        <v>0</v>
      </c>
      <c r="M63" s="20">
        <f t="shared" si="30"/>
        <v>0</v>
      </c>
      <c r="N63" s="20">
        <f t="shared" si="30"/>
        <v>0</v>
      </c>
      <c r="O63" s="20">
        <f t="shared" si="30"/>
        <v>0</v>
      </c>
      <c r="P63" s="20">
        <f t="shared" si="30"/>
        <v>0</v>
      </c>
      <c r="Q63" s="20">
        <f t="shared" si="30"/>
        <v>0</v>
      </c>
      <c r="R63" s="21">
        <f t="shared" si="30"/>
        <v>0</v>
      </c>
      <c r="S63" s="21">
        <f>R63/12</f>
        <v>0</v>
      </c>
      <c r="T63" s="21"/>
      <c r="U63" s="20">
        <f t="shared" ref="U63:AF63" si="31">SUM(U60:U62)</f>
        <v>0</v>
      </c>
      <c r="V63" s="20">
        <f t="shared" si="31"/>
        <v>0</v>
      </c>
      <c r="W63" s="20">
        <f t="shared" si="31"/>
        <v>0</v>
      </c>
      <c r="X63" s="20">
        <f t="shared" si="31"/>
        <v>0</v>
      </c>
      <c r="Y63" s="20">
        <f t="shared" si="31"/>
        <v>0</v>
      </c>
      <c r="Z63" s="20">
        <f t="shared" si="31"/>
        <v>0</v>
      </c>
      <c r="AA63" s="20">
        <f t="shared" si="31"/>
        <v>0</v>
      </c>
      <c r="AB63" s="20">
        <f t="shared" si="31"/>
        <v>0</v>
      </c>
      <c r="AC63" s="20">
        <f t="shared" si="31"/>
        <v>0</v>
      </c>
      <c r="AD63" s="20">
        <f t="shared" si="31"/>
        <v>0</v>
      </c>
      <c r="AE63" s="20">
        <f t="shared" si="31"/>
        <v>0</v>
      </c>
      <c r="AF63" s="20">
        <f t="shared" si="31"/>
        <v>0</v>
      </c>
      <c r="AG63" s="21">
        <f>SUM(AG60:AG62)</f>
        <v>0</v>
      </c>
      <c r="AH63" s="21">
        <f>AG63/12</f>
        <v>0</v>
      </c>
    </row>
    <row r="64" spans="1:34" ht="12.75" customHeight="1" x14ac:dyDescent="0.2">
      <c r="A64" s="50"/>
      <c r="B64" s="45"/>
      <c r="C64" s="52"/>
      <c r="D64" s="53"/>
      <c r="E64" s="16"/>
      <c r="F64" s="20"/>
      <c r="G64" s="20"/>
      <c r="H64" s="20"/>
      <c r="I64" s="20"/>
      <c r="J64" s="20"/>
      <c r="K64" s="20"/>
      <c r="L64" s="20"/>
      <c r="M64" s="20"/>
      <c r="N64" s="20"/>
      <c r="O64" s="20"/>
      <c r="P64" s="20"/>
      <c r="Q64" s="20"/>
      <c r="R64" s="21"/>
      <c r="S64" s="21"/>
      <c r="T64" s="21"/>
      <c r="U64" s="20"/>
      <c r="V64" s="20"/>
      <c r="W64" s="20"/>
      <c r="X64" s="20"/>
      <c r="Y64" s="20"/>
      <c r="Z64" s="20"/>
      <c r="AA64" s="20"/>
      <c r="AB64" s="20"/>
      <c r="AC64" s="20"/>
      <c r="AD64" s="20"/>
      <c r="AE64" s="20"/>
      <c r="AF64" s="20"/>
      <c r="AG64" s="21"/>
      <c r="AH64" s="21"/>
    </row>
    <row r="65" spans="1:34" ht="12.75" customHeight="1" x14ac:dyDescent="0.2">
      <c r="A65" s="53" t="s">
        <v>2</v>
      </c>
      <c r="B65" s="2"/>
      <c r="C65" s="53"/>
      <c r="D65" s="52"/>
      <c r="E65" s="14"/>
      <c r="F65" s="133"/>
      <c r="G65" s="133"/>
      <c r="H65" s="133"/>
      <c r="I65" s="133"/>
      <c r="J65" s="133"/>
      <c r="K65" s="133"/>
      <c r="L65" s="133"/>
      <c r="M65" s="133"/>
      <c r="N65" s="133"/>
      <c r="O65" s="133"/>
      <c r="P65" s="133"/>
      <c r="Q65" s="133"/>
      <c r="R65" s="18">
        <f>SUM(F65:Q65)</f>
        <v>0</v>
      </c>
      <c r="S65" s="18">
        <f t="shared" ref="S65:S71" si="32">SUM(R65/12)</f>
        <v>0</v>
      </c>
      <c r="T65" s="18"/>
      <c r="U65" s="133"/>
      <c r="V65" s="133"/>
      <c r="W65" s="133"/>
      <c r="X65" s="133"/>
      <c r="Y65" s="133"/>
      <c r="Z65" s="133"/>
      <c r="AA65" s="133"/>
      <c r="AB65" s="133"/>
      <c r="AC65" s="133"/>
      <c r="AD65" s="133"/>
      <c r="AE65" s="133"/>
      <c r="AF65" s="133"/>
      <c r="AG65" s="18">
        <f>SUM(U65:AF65)</f>
        <v>0</v>
      </c>
      <c r="AH65" s="18">
        <f t="shared" ref="AH65:AH71" si="33">SUM(AG65/12)</f>
        <v>0</v>
      </c>
    </row>
    <row r="66" spans="1:34" ht="12.75" customHeight="1" x14ac:dyDescent="0.2">
      <c r="A66" s="124" t="s">
        <v>1</v>
      </c>
      <c r="B66" s="2"/>
      <c r="C66" s="53"/>
      <c r="D66" s="52"/>
      <c r="E66" s="14"/>
      <c r="F66" s="133"/>
      <c r="G66" s="133"/>
      <c r="H66" s="133"/>
      <c r="I66" s="133"/>
      <c r="J66" s="133"/>
      <c r="K66" s="133"/>
      <c r="L66" s="133"/>
      <c r="M66" s="133"/>
      <c r="N66" s="133"/>
      <c r="O66" s="133"/>
      <c r="P66" s="133"/>
      <c r="Q66" s="133"/>
      <c r="R66" s="18">
        <f>SUM(F66:Q66)</f>
        <v>0</v>
      </c>
      <c r="S66" s="18">
        <f t="shared" si="32"/>
        <v>0</v>
      </c>
      <c r="T66" s="18"/>
      <c r="U66" s="133"/>
      <c r="V66" s="133"/>
      <c r="W66" s="133"/>
      <c r="X66" s="133"/>
      <c r="Y66" s="133"/>
      <c r="Z66" s="133"/>
      <c r="AA66" s="133"/>
      <c r="AB66" s="133"/>
      <c r="AC66" s="133"/>
      <c r="AD66" s="133"/>
      <c r="AE66" s="133"/>
      <c r="AF66" s="133"/>
      <c r="AG66" s="18">
        <f>SUM(U66:AF66)</f>
        <v>0</v>
      </c>
      <c r="AH66" s="18">
        <f t="shared" si="33"/>
        <v>0</v>
      </c>
    </row>
    <row r="67" spans="1:34" ht="12.75" customHeight="1" x14ac:dyDescent="0.2">
      <c r="A67" s="124" t="s">
        <v>32</v>
      </c>
      <c r="B67" s="2"/>
      <c r="C67" s="53"/>
      <c r="D67" s="52"/>
      <c r="E67" s="14"/>
      <c r="F67" s="133"/>
      <c r="G67" s="133"/>
      <c r="H67" s="133"/>
      <c r="I67" s="133"/>
      <c r="J67" s="133"/>
      <c r="K67" s="133"/>
      <c r="L67" s="133"/>
      <c r="M67" s="133"/>
      <c r="N67" s="133"/>
      <c r="O67" s="133"/>
      <c r="P67" s="133"/>
      <c r="Q67" s="133"/>
      <c r="R67" s="18"/>
      <c r="S67" s="18"/>
      <c r="T67" s="18"/>
      <c r="U67" s="133"/>
      <c r="V67" s="133"/>
      <c r="W67" s="133"/>
      <c r="X67" s="133"/>
      <c r="Y67" s="133"/>
      <c r="Z67" s="133"/>
      <c r="AA67" s="133"/>
      <c r="AB67" s="133"/>
      <c r="AC67" s="133"/>
      <c r="AD67" s="133"/>
      <c r="AE67" s="133"/>
      <c r="AF67" s="133"/>
      <c r="AG67" s="18"/>
      <c r="AH67" s="18"/>
    </row>
    <row r="68" spans="1:34" ht="12.75" customHeight="1" x14ac:dyDescent="0.2">
      <c r="B68" s="86"/>
      <c r="C68" s="53"/>
      <c r="D68" s="52"/>
      <c r="E68" s="14"/>
      <c r="F68" s="17"/>
      <c r="G68" s="17"/>
      <c r="H68" s="17"/>
      <c r="I68" s="17"/>
      <c r="J68" s="17"/>
      <c r="K68" s="17"/>
      <c r="L68" s="17"/>
      <c r="M68" s="17"/>
      <c r="N68" s="17"/>
      <c r="O68" s="17"/>
      <c r="P68" s="17"/>
      <c r="Q68" s="17"/>
      <c r="R68" s="18"/>
      <c r="S68" s="18"/>
      <c r="T68" s="18"/>
      <c r="U68" s="17"/>
      <c r="V68" s="17"/>
      <c r="W68" s="17"/>
      <c r="X68" s="17"/>
      <c r="Y68" s="17"/>
      <c r="Z68" s="17"/>
      <c r="AA68" s="17"/>
      <c r="AB68" s="17"/>
      <c r="AC68" s="17"/>
      <c r="AD68" s="17"/>
      <c r="AE68" s="17"/>
      <c r="AF68" s="17"/>
      <c r="AG68" s="18"/>
      <c r="AH68" s="18"/>
    </row>
    <row r="69" spans="1:34" s="104" customFormat="1" ht="12.75" customHeight="1" x14ac:dyDescent="0.2">
      <c r="A69" s="106"/>
      <c r="B69" s="106" t="s">
        <v>38</v>
      </c>
      <c r="C69" s="106"/>
      <c r="D69" s="107"/>
      <c r="E69" s="108"/>
      <c r="F69" s="109">
        <f>SUM(F8,F30)</f>
        <v>0</v>
      </c>
      <c r="G69" s="109">
        <f t="shared" ref="G69:Q69" si="34">SUM(G8,G30)</f>
        <v>0</v>
      </c>
      <c r="H69" s="109">
        <f t="shared" si="34"/>
        <v>0</v>
      </c>
      <c r="I69" s="109">
        <f t="shared" si="34"/>
        <v>0</v>
      </c>
      <c r="J69" s="109">
        <f t="shared" si="34"/>
        <v>0</v>
      </c>
      <c r="K69" s="109">
        <f t="shared" si="34"/>
        <v>0</v>
      </c>
      <c r="L69" s="109">
        <f t="shared" si="34"/>
        <v>0</v>
      </c>
      <c r="M69" s="109">
        <f t="shared" si="34"/>
        <v>0</v>
      </c>
      <c r="N69" s="109">
        <f t="shared" si="34"/>
        <v>0</v>
      </c>
      <c r="O69" s="109">
        <f t="shared" si="34"/>
        <v>0</v>
      </c>
      <c r="P69" s="109">
        <f t="shared" si="34"/>
        <v>0</v>
      </c>
      <c r="Q69" s="109">
        <f t="shared" si="34"/>
        <v>0</v>
      </c>
      <c r="R69" s="109">
        <f>SUM(F69:Q69)</f>
        <v>0</v>
      </c>
      <c r="S69" s="109">
        <f t="shared" si="32"/>
        <v>0</v>
      </c>
      <c r="T69" s="109"/>
      <c r="U69" s="109">
        <f>SUM(U8,U30)</f>
        <v>0</v>
      </c>
      <c r="V69" s="109">
        <f t="shared" ref="V69:AF69" si="35">SUM(V8,V30)</f>
        <v>0</v>
      </c>
      <c r="W69" s="109">
        <f t="shared" si="35"/>
        <v>0</v>
      </c>
      <c r="X69" s="109">
        <f t="shared" si="35"/>
        <v>0</v>
      </c>
      <c r="Y69" s="109">
        <f t="shared" si="35"/>
        <v>0</v>
      </c>
      <c r="Z69" s="109">
        <f t="shared" si="35"/>
        <v>0</v>
      </c>
      <c r="AA69" s="109">
        <f t="shared" si="35"/>
        <v>0</v>
      </c>
      <c r="AB69" s="109">
        <f t="shared" si="35"/>
        <v>0</v>
      </c>
      <c r="AC69" s="109">
        <f t="shared" si="35"/>
        <v>0</v>
      </c>
      <c r="AD69" s="109">
        <f t="shared" si="35"/>
        <v>0</v>
      </c>
      <c r="AE69" s="109">
        <f t="shared" si="35"/>
        <v>0</v>
      </c>
      <c r="AF69" s="109">
        <f t="shared" si="35"/>
        <v>0</v>
      </c>
      <c r="AG69" s="109">
        <f>SUM(U69:AF69)</f>
        <v>0</v>
      </c>
      <c r="AH69" s="109">
        <f t="shared" si="33"/>
        <v>0</v>
      </c>
    </row>
    <row r="70" spans="1:34" s="104" customFormat="1" ht="12.75" customHeight="1" x14ac:dyDescent="0.2">
      <c r="A70" s="107"/>
      <c r="B70" s="106" t="s">
        <v>24</v>
      </c>
      <c r="C70" s="106"/>
      <c r="D70" s="107"/>
      <c r="E70" s="108"/>
      <c r="F70" s="109">
        <f>SUM(F23,F39,F57,F63,F65,F66,F67)</f>
        <v>0</v>
      </c>
      <c r="G70" s="109">
        <f t="shared" ref="G70:Q70" si="36">SUM(G23,G39,G57,G63,G65,G66,G67)</f>
        <v>0</v>
      </c>
      <c r="H70" s="109">
        <f t="shared" si="36"/>
        <v>0</v>
      </c>
      <c r="I70" s="109">
        <f t="shared" si="36"/>
        <v>0</v>
      </c>
      <c r="J70" s="109">
        <f t="shared" si="36"/>
        <v>0</v>
      </c>
      <c r="K70" s="109">
        <f t="shared" si="36"/>
        <v>0</v>
      </c>
      <c r="L70" s="109">
        <f t="shared" si="36"/>
        <v>0</v>
      </c>
      <c r="M70" s="109">
        <f t="shared" si="36"/>
        <v>0</v>
      </c>
      <c r="N70" s="109">
        <f t="shared" si="36"/>
        <v>0</v>
      </c>
      <c r="O70" s="109">
        <f t="shared" si="36"/>
        <v>0</v>
      </c>
      <c r="P70" s="109">
        <f t="shared" si="36"/>
        <v>0</v>
      </c>
      <c r="Q70" s="109">
        <f t="shared" si="36"/>
        <v>0</v>
      </c>
      <c r="R70" s="109">
        <f>SUM(F70:Q70)</f>
        <v>0</v>
      </c>
      <c r="S70" s="109">
        <f t="shared" si="32"/>
        <v>0</v>
      </c>
      <c r="T70" s="109"/>
      <c r="U70" s="109">
        <f>SUM(U23,U39,U57,U63,U65,U66,U67)</f>
        <v>0</v>
      </c>
      <c r="V70" s="109">
        <f t="shared" ref="V70:AF70" si="37">SUM(V23,V39,V57,V63,V65,V66,V67)</f>
        <v>0</v>
      </c>
      <c r="W70" s="109">
        <f t="shared" si="37"/>
        <v>0</v>
      </c>
      <c r="X70" s="109">
        <f t="shared" si="37"/>
        <v>0</v>
      </c>
      <c r="Y70" s="109">
        <f t="shared" si="37"/>
        <v>0</v>
      </c>
      <c r="Z70" s="109">
        <f t="shared" si="37"/>
        <v>0</v>
      </c>
      <c r="AA70" s="109">
        <f t="shared" si="37"/>
        <v>0</v>
      </c>
      <c r="AB70" s="109">
        <f t="shared" si="37"/>
        <v>0</v>
      </c>
      <c r="AC70" s="109">
        <f t="shared" si="37"/>
        <v>0</v>
      </c>
      <c r="AD70" s="109">
        <f t="shared" si="37"/>
        <v>0</v>
      </c>
      <c r="AE70" s="109">
        <f t="shared" si="37"/>
        <v>0</v>
      </c>
      <c r="AF70" s="109">
        <f t="shared" si="37"/>
        <v>0</v>
      </c>
      <c r="AG70" s="109">
        <f>SUM(U70:AF70)</f>
        <v>0</v>
      </c>
      <c r="AH70" s="109">
        <f t="shared" si="33"/>
        <v>0</v>
      </c>
    </row>
    <row r="71" spans="1:34" s="104" customFormat="1" ht="12.75" customHeight="1" x14ac:dyDescent="0.2">
      <c r="A71" s="107"/>
      <c r="B71" s="106" t="s">
        <v>13</v>
      </c>
      <c r="C71" s="110"/>
      <c r="D71" s="107"/>
      <c r="E71" s="108"/>
      <c r="F71" s="109">
        <f>SUM(F69-F70)</f>
        <v>0</v>
      </c>
      <c r="G71" s="109">
        <f t="shared" ref="G71:Q71" si="38">SUM(G69-G70)</f>
        <v>0</v>
      </c>
      <c r="H71" s="109">
        <f t="shared" si="38"/>
        <v>0</v>
      </c>
      <c r="I71" s="109">
        <f t="shared" si="38"/>
        <v>0</v>
      </c>
      <c r="J71" s="109">
        <f t="shared" si="38"/>
        <v>0</v>
      </c>
      <c r="K71" s="109">
        <f t="shared" si="38"/>
        <v>0</v>
      </c>
      <c r="L71" s="109">
        <f t="shared" si="38"/>
        <v>0</v>
      </c>
      <c r="M71" s="109">
        <f>SUM(M69-M70)</f>
        <v>0</v>
      </c>
      <c r="N71" s="109">
        <f t="shared" si="38"/>
        <v>0</v>
      </c>
      <c r="O71" s="109">
        <f t="shared" si="38"/>
        <v>0</v>
      </c>
      <c r="P71" s="109">
        <f t="shared" si="38"/>
        <v>0</v>
      </c>
      <c r="Q71" s="109">
        <f t="shared" si="38"/>
        <v>0</v>
      </c>
      <c r="R71" s="109">
        <f>SUM(F71:Q71)</f>
        <v>0</v>
      </c>
      <c r="S71" s="109">
        <f t="shared" si="32"/>
        <v>0</v>
      </c>
      <c r="T71" s="109"/>
      <c r="U71" s="109">
        <f t="shared" ref="U71:AF71" si="39">SUM(U69-U70)</f>
        <v>0</v>
      </c>
      <c r="V71" s="109">
        <f t="shared" si="39"/>
        <v>0</v>
      </c>
      <c r="W71" s="109">
        <f t="shared" si="39"/>
        <v>0</v>
      </c>
      <c r="X71" s="109">
        <f t="shared" si="39"/>
        <v>0</v>
      </c>
      <c r="Y71" s="109">
        <f t="shared" si="39"/>
        <v>0</v>
      </c>
      <c r="Z71" s="109">
        <f t="shared" si="39"/>
        <v>0</v>
      </c>
      <c r="AA71" s="109">
        <f t="shared" si="39"/>
        <v>0</v>
      </c>
      <c r="AB71" s="109">
        <f t="shared" si="39"/>
        <v>0</v>
      </c>
      <c r="AC71" s="109">
        <f t="shared" si="39"/>
        <v>0</v>
      </c>
      <c r="AD71" s="109">
        <f t="shared" si="39"/>
        <v>0</v>
      </c>
      <c r="AE71" s="109">
        <f t="shared" si="39"/>
        <v>0</v>
      </c>
      <c r="AF71" s="109">
        <f t="shared" si="39"/>
        <v>0</v>
      </c>
      <c r="AG71" s="109">
        <f>SUM(U71:AF71)</f>
        <v>0</v>
      </c>
      <c r="AH71" s="109">
        <f t="shared" si="33"/>
        <v>0</v>
      </c>
    </row>
    <row r="72" spans="1:34" ht="12.75" customHeight="1" x14ac:dyDescent="0.2">
      <c r="A72" s="59"/>
      <c r="B72" s="59"/>
      <c r="C72" s="60"/>
      <c r="D72" s="59"/>
      <c r="E72" s="8"/>
      <c r="F72" s="17"/>
      <c r="G72" s="18"/>
      <c r="H72" s="17"/>
      <c r="I72" s="18"/>
      <c r="J72" s="17"/>
      <c r="K72" s="18"/>
      <c r="L72" s="17"/>
      <c r="M72" s="18"/>
      <c r="N72" s="17"/>
      <c r="O72" s="18"/>
      <c r="P72" s="17"/>
      <c r="Q72" s="18"/>
      <c r="R72" s="10"/>
      <c r="U72" s="17"/>
      <c r="V72" s="18"/>
      <c r="W72" s="17"/>
      <c r="X72" s="18"/>
      <c r="Y72" s="17"/>
      <c r="Z72" s="18"/>
      <c r="AA72" s="17"/>
      <c r="AB72" s="18"/>
      <c r="AC72" s="17"/>
      <c r="AD72" s="18"/>
      <c r="AE72" s="17"/>
      <c r="AF72" s="18"/>
      <c r="AG72" s="10"/>
    </row>
    <row r="73" spans="1:34" ht="12.75" customHeight="1" x14ac:dyDescent="0.2">
      <c r="A73" s="59"/>
      <c r="B73" s="50" t="s">
        <v>97</v>
      </c>
      <c r="C73" s="60"/>
      <c r="D73" s="59"/>
      <c r="E73" s="8"/>
      <c r="F73" s="133"/>
      <c r="G73" s="133"/>
      <c r="H73" s="133"/>
      <c r="I73" s="133"/>
      <c r="J73" s="133"/>
      <c r="K73" s="133"/>
      <c r="L73" s="133"/>
      <c r="M73" s="133"/>
      <c r="N73" s="133"/>
      <c r="O73" s="133"/>
      <c r="P73" s="133"/>
      <c r="Q73" s="133"/>
      <c r="R73" s="18">
        <f>SUM(F73:Q73)</f>
        <v>0</v>
      </c>
      <c r="S73" s="18">
        <f>SUM(R73/12)</f>
        <v>0</v>
      </c>
      <c r="T73" s="18"/>
      <c r="U73" s="133"/>
      <c r="V73" s="133"/>
      <c r="W73" s="133"/>
      <c r="X73" s="133"/>
      <c r="Y73" s="133"/>
      <c r="Z73" s="133"/>
      <c r="AA73" s="133"/>
      <c r="AB73" s="133"/>
      <c r="AC73" s="133"/>
      <c r="AD73" s="133"/>
      <c r="AE73" s="133"/>
      <c r="AF73" s="133"/>
      <c r="AG73" s="18">
        <f>SUM(U73:AF73)</f>
        <v>0</v>
      </c>
      <c r="AH73" s="18">
        <f>SUM(AG73/12)</f>
        <v>0</v>
      </c>
    </row>
    <row r="74" spans="1:34" s="114" customFormat="1" ht="12.75" customHeight="1" x14ac:dyDescent="0.2">
      <c r="A74" s="111"/>
      <c r="B74" s="111" t="s">
        <v>13</v>
      </c>
      <c r="C74" s="112"/>
      <c r="D74" s="111"/>
      <c r="E74" s="113"/>
      <c r="F74" s="109">
        <f>F71+F73</f>
        <v>0</v>
      </c>
      <c r="G74" s="109">
        <f t="shared" ref="G74:Q74" si="40">G71+G73</f>
        <v>0</v>
      </c>
      <c r="H74" s="109">
        <f t="shared" si="40"/>
        <v>0</v>
      </c>
      <c r="I74" s="109">
        <f t="shared" si="40"/>
        <v>0</v>
      </c>
      <c r="J74" s="109">
        <f t="shared" si="40"/>
        <v>0</v>
      </c>
      <c r="K74" s="109">
        <f t="shared" si="40"/>
        <v>0</v>
      </c>
      <c r="L74" s="109">
        <f t="shared" si="40"/>
        <v>0</v>
      </c>
      <c r="M74" s="109">
        <f t="shared" si="40"/>
        <v>0</v>
      </c>
      <c r="N74" s="109">
        <f t="shared" si="40"/>
        <v>0</v>
      </c>
      <c r="O74" s="109">
        <f t="shared" si="40"/>
        <v>0</v>
      </c>
      <c r="P74" s="109">
        <f t="shared" si="40"/>
        <v>0</v>
      </c>
      <c r="Q74" s="109">
        <f t="shared" si="40"/>
        <v>0</v>
      </c>
      <c r="R74" s="109">
        <f>SUM(F74:Q74)</f>
        <v>0</v>
      </c>
      <c r="S74" s="109">
        <f>SUM(R74/12)</f>
        <v>0</v>
      </c>
      <c r="T74" s="109"/>
      <c r="U74" s="109">
        <f t="shared" ref="U74:AF74" si="41">U71+U73</f>
        <v>0</v>
      </c>
      <c r="V74" s="109">
        <f t="shared" si="41"/>
        <v>0</v>
      </c>
      <c r="W74" s="109">
        <f t="shared" si="41"/>
        <v>0</v>
      </c>
      <c r="X74" s="109">
        <f t="shared" si="41"/>
        <v>0</v>
      </c>
      <c r="Y74" s="109">
        <f t="shared" si="41"/>
        <v>0</v>
      </c>
      <c r="Z74" s="109">
        <f t="shared" si="41"/>
        <v>0</v>
      </c>
      <c r="AA74" s="109">
        <f t="shared" si="41"/>
        <v>0</v>
      </c>
      <c r="AB74" s="109">
        <f t="shared" si="41"/>
        <v>0</v>
      </c>
      <c r="AC74" s="109">
        <f t="shared" si="41"/>
        <v>0</v>
      </c>
      <c r="AD74" s="109">
        <f t="shared" si="41"/>
        <v>0</v>
      </c>
      <c r="AE74" s="109">
        <f t="shared" si="41"/>
        <v>0</v>
      </c>
      <c r="AF74" s="109">
        <f t="shared" si="41"/>
        <v>0</v>
      </c>
      <c r="AG74" s="109">
        <f>SUM(U74:AF74)</f>
        <v>0</v>
      </c>
      <c r="AH74" s="109">
        <f>SUM(AG74/12)</f>
        <v>0</v>
      </c>
    </row>
    <row r="75" spans="1:34" ht="12.75" customHeight="1" x14ac:dyDescent="0.2">
      <c r="A75" s="59"/>
      <c r="B75" s="59"/>
      <c r="C75" s="60"/>
      <c r="D75" s="59"/>
      <c r="E75" s="8"/>
      <c r="F75" s="17"/>
      <c r="G75" s="18"/>
      <c r="H75" s="17"/>
      <c r="I75" s="18"/>
      <c r="J75" s="17"/>
      <c r="K75" s="18"/>
      <c r="L75" s="17"/>
      <c r="M75" s="18"/>
      <c r="N75" s="17"/>
      <c r="O75" s="18"/>
      <c r="P75" s="17"/>
      <c r="Q75" s="18"/>
      <c r="R75" s="10"/>
      <c r="U75" s="17"/>
      <c r="V75" s="18"/>
      <c r="W75" s="17"/>
      <c r="X75" s="18"/>
      <c r="Y75" s="17"/>
      <c r="Z75" s="18"/>
      <c r="AA75" s="17"/>
      <c r="AB75" s="18"/>
      <c r="AC75" s="17"/>
      <c r="AD75" s="18"/>
      <c r="AE75" s="17"/>
      <c r="AF75" s="18"/>
      <c r="AG75" s="10"/>
    </row>
    <row r="76" spans="1:34" ht="12.75" customHeight="1" x14ac:dyDescent="0.2">
      <c r="A76" s="59"/>
      <c r="B76" s="56" t="s">
        <v>36</v>
      </c>
      <c r="C76" s="60"/>
      <c r="D76" s="59"/>
      <c r="E76" s="8"/>
      <c r="F76" s="133"/>
      <c r="G76" s="133"/>
      <c r="H76" s="133"/>
      <c r="I76" s="133"/>
      <c r="J76" s="133"/>
      <c r="K76" s="133"/>
      <c r="L76" s="133"/>
      <c r="M76" s="133"/>
      <c r="N76" s="133"/>
      <c r="O76" s="133"/>
      <c r="P76" s="133"/>
      <c r="Q76" s="133"/>
      <c r="R76" s="18">
        <f>SUM(F76:Q76)</f>
        <v>0</v>
      </c>
      <c r="S76" s="18">
        <f>SUM(R76/12)</f>
        <v>0</v>
      </c>
      <c r="T76" s="18"/>
      <c r="U76" s="133"/>
      <c r="V76" s="133"/>
      <c r="W76" s="133"/>
      <c r="X76" s="133"/>
      <c r="Y76" s="133"/>
      <c r="Z76" s="133"/>
      <c r="AA76" s="133"/>
      <c r="AB76" s="133"/>
      <c r="AC76" s="133"/>
      <c r="AD76" s="133"/>
      <c r="AE76" s="133"/>
      <c r="AF76" s="133"/>
      <c r="AG76" s="18">
        <f>SUM(U76:AF76)</f>
        <v>0</v>
      </c>
      <c r="AH76" s="18">
        <f>SUM(AG76/12)</f>
        <v>0</v>
      </c>
    </row>
    <row r="77" spans="1:34" s="114" customFormat="1" ht="12.75" customHeight="1" x14ac:dyDescent="0.2">
      <c r="A77" s="111"/>
      <c r="B77" s="111" t="s">
        <v>13</v>
      </c>
      <c r="C77" s="112"/>
      <c r="D77" s="111"/>
      <c r="E77" s="113"/>
      <c r="F77" s="109">
        <f>F74+F76</f>
        <v>0</v>
      </c>
      <c r="G77" s="109">
        <f t="shared" ref="G77:Q77" si="42">G74+G76</f>
        <v>0</v>
      </c>
      <c r="H77" s="109">
        <f t="shared" si="42"/>
        <v>0</v>
      </c>
      <c r="I77" s="109">
        <f t="shared" si="42"/>
        <v>0</v>
      </c>
      <c r="J77" s="109">
        <f t="shared" si="42"/>
        <v>0</v>
      </c>
      <c r="K77" s="109">
        <f t="shared" si="42"/>
        <v>0</v>
      </c>
      <c r="L77" s="109">
        <f t="shared" si="42"/>
        <v>0</v>
      </c>
      <c r="M77" s="109">
        <f t="shared" si="42"/>
        <v>0</v>
      </c>
      <c r="N77" s="109">
        <f t="shared" si="42"/>
        <v>0</v>
      </c>
      <c r="O77" s="109">
        <f t="shared" si="42"/>
        <v>0</v>
      </c>
      <c r="P77" s="109">
        <f t="shared" si="42"/>
        <v>0</v>
      </c>
      <c r="Q77" s="109">
        <f t="shared" si="42"/>
        <v>0</v>
      </c>
      <c r="R77" s="109">
        <f>SUM(F77:Q77)</f>
        <v>0</v>
      </c>
      <c r="S77" s="109">
        <f>SUM(R77/12)</f>
        <v>0</v>
      </c>
      <c r="T77" s="109"/>
      <c r="U77" s="109">
        <f t="shared" ref="U77:AF77" si="43">U74+U76</f>
        <v>0</v>
      </c>
      <c r="V77" s="109">
        <f t="shared" si="43"/>
        <v>0</v>
      </c>
      <c r="W77" s="109">
        <f t="shared" si="43"/>
        <v>0</v>
      </c>
      <c r="X77" s="109">
        <f t="shared" si="43"/>
        <v>0</v>
      </c>
      <c r="Y77" s="109">
        <f t="shared" si="43"/>
        <v>0</v>
      </c>
      <c r="Z77" s="109">
        <f t="shared" si="43"/>
        <v>0</v>
      </c>
      <c r="AA77" s="109">
        <f t="shared" si="43"/>
        <v>0</v>
      </c>
      <c r="AB77" s="109">
        <f t="shared" si="43"/>
        <v>0</v>
      </c>
      <c r="AC77" s="109">
        <f t="shared" si="43"/>
        <v>0</v>
      </c>
      <c r="AD77" s="109">
        <f t="shared" si="43"/>
        <v>0</v>
      </c>
      <c r="AE77" s="109">
        <f t="shared" si="43"/>
        <v>0</v>
      </c>
      <c r="AF77" s="109">
        <f t="shared" si="43"/>
        <v>0</v>
      </c>
      <c r="AG77" s="109">
        <f>SUM(U77:AF77)</f>
        <v>0</v>
      </c>
      <c r="AH77" s="109">
        <f>SUM(AG77/12)</f>
        <v>0</v>
      </c>
    </row>
    <row r="78" spans="1:34" ht="12.75" customHeight="1" x14ac:dyDescent="0.2">
      <c r="A78" s="59"/>
      <c r="B78" s="59"/>
      <c r="C78" s="60"/>
      <c r="D78" s="59"/>
      <c r="E78" s="8"/>
      <c r="F78" s="17"/>
      <c r="G78" s="18"/>
      <c r="H78" s="17"/>
      <c r="I78" s="18"/>
      <c r="J78" s="17"/>
      <c r="K78" s="18"/>
      <c r="L78" s="17"/>
      <c r="M78" s="18"/>
      <c r="N78" s="17"/>
      <c r="O78" s="18"/>
      <c r="P78" s="17"/>
      <c r="Q78" s="18"/>
      <c r="R78" s="10"/>
      <c r="U78" s="17"/>
      <c r="V78" s="18"/>
      <c r="W78" s="17"/>
      <c r="X78" s="18"/>
      <c r="Y78" s="17"/>
      <c r="Z78" s="18"/>
      <c r="AA78" s="17"/>
      <c r="AB78" s="18"/>
      <c r="AC78" s="17"/>
      <c r="AD78" s="18"/>
      <c r="AE78" s="17"/>
      <c r="AF78" s="18"/>
      <c r="AG78" s="10"/>
    </row>
    <row r="79" spans="1:34" ht="12.75" customHeight="1" x14ac:dyDescent="0.2">
      <c r="A79" s="59"/>
      <c r="B79" s="56" t="s">
        <v>37</v>
      </c>
      <c r="C79" s="60"/>
      <c r="D79" s="59"/>
      <c r="E79" s="8"/>
      <c r="F79" s="46"/>
      <c r="G79" s="46"/>
      <c r="H79" s="46"/>
      <c r="I79" s="46"/>
      <c r="J79" s="46"/>
      <c r="K79" s="46"/>
      <c r="L79" s="46"/>
      <c r="M79" s="46"/>
      <c r="N79" s="46"/>
      <c r="O79" s="46"/>
      <c r="P79" s="46"/>
      <c r="Q79" s="46"/>
      <c r="R79" s="18"/>
      <c r="S79" s="18"/>
      <c r="T79" s="18"/>
      <c r="U79" s="46"/>
      <c r="V79" s="46"/>
      <c r="W79" s="46"/>
      <c r="X79" s="46"/>
      <c r="Y79" s="46"/>
      <c r="Z79" s="46"/>
      <c r="AA79" s="46"/>
      <c r="AB79" s="46"/>
      <c r="AC79" s="46"/>
      <c r="AD79" s="46"/>
      <c r="AE79" s="46"/>
      <c r="AF79" s="46"/>
      <c r="AG79" s="18"/>
      <c r="AH79" s="18"/>
    </row>
    <row r="80" spans="1:34" ht="12.75" customHeight="1" x14ac:dyDescent="0.2">
      <c r="A80" s="59"/>
      <c r="B80" s="61"/>
      <c r="C80" s="127" t="s">
        <v>102</v>
      </c>
      <c r="D80" s="59"/>
      <c r="E80" s="8"/>
      <c r="F80" s="133"/>
      <c r="G80" s="133"/>
      <c r="H80" s="133"/>
      <c r="I80" s="133"/>
      <c r="J80" s="133"/>
      <c r="K80" s="133"/>
      <c r="L80" s="133"/>
      <c r="M80" s="133"/>
      <c r="N80" s="133"/>
      <c r="O80" s="133"/>
      <c r="P80" s="133"/>
      <c r="Q80" s="133"/>
      <c r="R80" s="18">
        <f>SUM(F80:Q80)</f>
        <v>0</v>
      </c>
      <c r="S80" s="18">
        <f>SUM(R80/12)</f>
        <v>0</v>
      </c>
      <c r="T80" s="18"/>
      <c r="U80" s="133"/>
      <c r="V80" s="133"/>
      <c r="W80" s="133"/>
      <c r="X80" s="133"/>
      <c r="Y80" s="133"/>
      <c r="Z80" s="133"/>
      <c r="AA80" s="133"/>
      <c r="AB80" s="133"/>
      <c r="AC80" s="133"/>
      <c r="AD80" s="133"/>
      <c r="AE80" s="133"/>
      <c r="AF80" s="133"/>
      <c r="AG80" s="18">
        <f>SUM(U80:AF80)</f>
        <v>0</v>
      </c>
      <c r="AH80" s="18">
        <f>SUM(AG80/12)</f>
        <v>0</v>
      </c>
    </row>
    <row r="81" spans="1:34" ht="12.75" customHeight="1" x14ac:dyDescent="0.2">
      <c r="A81" s="59"/>
      <c r="B81" s="61"/>
      <c r="C81" s="60" t="s">
        <v>103</v>
      </c>
      <c r="D81" s="59"/>
      <c r="E81" s="8"/>
      <c r="F81" s="133"/>
      <c r="G81" s="133"/>
      <c r="H81" s="133"/>
      <c r="I81" s="133"/>
      <c r="J81" s="133"/>
      <c r="K81" s="133"/>
      <c r="L81" s="133"/>
      <c r="M81" s="133"/>
      <c r="N81" s="133"/>
      <c r="O81" s="133"/>
      <c r="P81" s="133"/>
      <c r="Q81" s="133"/>
      <c r="R81" s="18">
        <f>SUM(F81:Q81)</f>
        <v>0</v>
      </c>
      <c r="S81" s="18">
        <f>SUM(R81/12)</f>
        <v>0</v>
      </c>
      <c r="T81" s="18"/>
      <c r="U81" s="133"/>
      <c r="V81" s="133"/>
      <c r="W81" s="133"/>
      <c r="X81" s="133"/>
      <c r="Y81" s="133"/>
      <c r="Z81" s="133"/>
      <c r="AA81" s="133"/>
      <c r="AB81" s="133"/>
      <c r="AC81" s="133"/>
      <c r="AD81" s="133"/>
      <c r="AE81" s="133"/>
      <c r="AF81" s="133"/>
      <c r="AG81" s="18">
        <f>SUM(U81:AF81)</f>
        <v>0</v>
      </c>
      <c r="AH81" s="18">
        <f>SUM(AG81/12)</f>
        <v>0</v>
      </c>
    </row>
    <row r="82" spans="1:34" s="114" customFormat="1" ht="12.75" customHeight="1" x14ac:dyDescent="0.2">
      <c r="A82" s="111"/>
      <c r="B82" s="111" t="s">
        <v>13</v>
      </c>
      <c r="C82" s="112"/>
      <c r="D82" s="111"/>
      <c r="E82" s="113"/>
      <c r="F82" s="109">
        <f>F77+F80+F81</f>
        <v>0</v>
      </c>
      <c r="G82" s="109">
        <f t="shared" ref="G82:Q82" si="44">G77+G80+G81</f>
        <v>0</v>
      </c>
      <c r="H82" s="109">
        <f t="shared" si="44"/>
        <v>0</v>
      </c>
      <c r="I82" s="109">
        <f t="shared" si="44"/>
        <v>0</v>
      </c>
      <c r="J82" s="109">
        <f t="shared" si="44"/>
        <v>0</v>
      </c>
      <c r="K82" s="109">
        <f t="shared" si="44"/>
        <v>0</v>
      </c>
      <c r="L82" s="109">
        <f t="shared" si="44"/>
        <v>0</v>
      </c>
      <c r="M82" s="109">
        <f t="shared" si="44"/>
        <v>0</v>
      </c>
      <c r="N82" s="109">
        <f t="shared" si="44"/>
        <v>0</v>
      </c>
      <c r="O82" s="109">
        <f t="shared" si="44"/>
        <v>0</v>
      </c>
      <c r="P82" s="109">
        <f t="shared" si="44"/>
        <v>0</v>
      </c>
      <c r="Q82" s="109">
        <f t="shared" si="44"/>
        <v>0</v>
      </c>
      <c r="R82" s="109">
        <f>SUM(F82:Q82)</f>
        <v>0</v>
      </c>
      <c r="S82" s="109">
        <f>SUM(R82/12)</f>
        <v>0</v>
      </c>
      <c r="T82" s="109"/>
      <c r="U82" s="109">
        <f t="shared" ref="U82:AF82" si="45">U77+U80+U81</f>
        <v>0</v>
      </c>
      <c r="V82" s="109">
        <f t="shared" si="45"/>
        <v>0</v>
      </c>
      <c r="W82" s="109">
        <f t="shared" si="45"/>
        <v>0</v>
      </c>
      <c r="X82" s="109">
        <f t="shared" si="45"/>
        <v>0</v>
      </c>
      <c r="Y82" s="109">
        <f t="shared" si="45"/>
        <v>0</v>
      </c>
      <c r="Z82" s="109">
        <f t="shared" si="45"/>
        <v>0</v>
      </c>
      <c r="AA82" s="109">
        <f t="shared" si="45"/>
        <v>0</v>
      </c>
      <c r="AB82" s="109">
        <f t="shared" si="45"/>
        <v>0</v>
      </c>
      <c r="AC82" s="109">
        <f t="shared" si="45"/>
        <v>0</v>
      </c>
      <c r="AD82" s="109">
        <f t="shared" si="45"/>
        <v>0</v>
      </c>
      <c r="AE82" s="109">
        <f t="shared" si="45"/>
        <v>0</v>
      </c>
      <c r="AF82" s="109">
        <f t="shared" si="45"/>
        <v>0</v>
      </c>
      <c r="AG82" s="109">
        <f>SUM(U82:AF82)</f>
        <v>0</v>
      </c>
      <c r="AH82" s="109">
        <f>SUM(AG82/12)</f>
        <v>0</v>
      </c>
    </row>
    <row r="83" spans="1:34" ht="12.75" customHeight="1" x14ac:dyDescent="0.2">
      <c r="A83" s="59"/>
      <c r="B83" s="59"/>
      <c r="C83" s="60"/>
      <c r="D83" s="59"/>
      <c r="E83" s="8"/>
      <c r="F83" s="17"/>
      <c r="G83" s="18"/>
      <c r="H83" s="17"/>
      <c r="I83" s="18"/>
      <c r="J83" s="17"/>
      <c r="K83" s="18"/>
      <c r="L83" s="17"/>
      <c r="M83" s="18"/>
      <c r="N83" s="17"/>
      <c r="O83" s="18"/>
      <c r="P83" s="17"/>
      <c r="Q83" s="18"/>
      <c r="R83" s="10"/>
      <c r="U83" s="17"/>
      <c r="V83" s="18"/>
      <c r="W83" s="17"/>
      <c r="X83" s="18"/>
      <c r="Y83" s="17"/>
      <c r="Z83" s="18"/>
      <c r="AA83" s="17"/>
      <c r="AB83" s="18"/>
      <c r="AC83" s="17"/>
      <c r="AD83" s="18"/>
      <c r="AE83" s="17"/>
      <c r="AF83" s="18"/>
      <c r="AG83" s="10"/>
    </row>
    <row r="84" spans="1:34" ht="12.75" customHeight="1" x14ac:dyDescent="0.2">
      <c r="A84" s="59"/>
      <c r="B84" s="125" t="s">
        <v>14</v>
      </c>
      <c r="C84" s="62"/>
      <c r="D84" s="52"/>
      <c r="E84" s="14"/>
      <c r="F84" s="97">
        <v>0</v>
      </c>
      <c r="G84" s="21">
        <f>F85</f>
        <v>0</v>
      </c>
      <c r="H84" s="21">
        <f t="shared" ref="H84:Q84" si="46">G85</f>
        <v>0</v>
      </c>
      <c r="I84" s="21">
        <f t="shared" si="46"/>
        <v>0</v>
      </c>
      <c r="J84" s="21">
        <f t="shared" si="46"/>
        <v>0</v>
      </c>
      <c r="K84" s="21">
        <f t="shared" si="46"/>
        <v>0</v>
      </c>
      <c r="L84" s="21">
        <f t="shared" si="46"/>
        <v>0</v>
      </c>
      <c r="M84" s="21">
        <f t="shared" si="46"/>
        <v>0</v>
      </c>
      <c r="N84" s="21">
        <f t="shared" si="46"/>
        <v>0</v>
      </c>
      <c r="O84" s="21">
        <f t="shared" si="46"/>
        <v>0</v>
      </c>
      <c r="P84" s="21">
        <f t="shared" si="46"/>
        <v>0</v>
      </c>
      <c r="Q84" s="21">
        <f t="shared" si="46"/>
        <v>0</v>
      </c>
      <c r="R84" s="10"/>
      <c r="U84" s="97">
        <f>Q85</f>
        <v>0</v>
      </c>
      <c r="V84" s="21">
        <f t="shared" ref="V84:AF84" si="47">U85</f>
        <v>0</v>
      </c>
      <c r="W84" s="21">
        <f t="shared" si="47"/>
        <v>0</v>
      </c>
      <c r="X84" s="21">
        <f t="shared" si="47"/>
        <v>0</v>
      </c>
      <c r="Y84" s="21">
        <f t="shared" si="47"/>
        <v>0</v>
      </c>
      <c r="Z84" s="21">
        <f t="shared" si="47"/>
        <v>0</v>
      </c>
      <c r="AA84" s="21">
        <f t="shared" si="47"/>
        <v>0</v>
      </c>
      <c r="AB84" s="21">
        <f t="shared" si="47"/>
        <v>0</v>
      </c>
      <c r="AC84" s="21">
        <f t="shared" si="47"/>
        <v>0</v>
      </c>
      <c r="AD84" s="21">
        <f t="shared" si="47"/>
        <v>0</v>
      </c>
      <c r="AE84" s="21">
        <f t="shared" si="47"/>
        <v>0</v>
      </c>
      <c r="AF84" s="21">
        <f t="shared" si="47"/>
        <v>0</v>
      </c>
      <c r="AG84" s="10"/>
    </row>
    <row r="85" spans="1:34" ht="12.75" customHeight="1" x14ac:dyDescent="0.2">
      <c r="A85" s="59"/>
      <c r="B85" s="125" t="s">
        <v>15</v>
      </c>
      <c r="C85" s="62"/>
      <c r="D85" s="63"/>
      <c r="E85" s="23"/>
      <c r="F85" s="20">
        <f>SUM(F84+F69-F70+F73+F76+F80+F81)</f>
        <v>0</v>
      </c>
      <c r="G85" s="20">
        <f>SUM(G84+G69-G70+G73+G76+G80+G81)</f>
        <v>0</v>
      </c>
      <c r="H85" s="20">
        <f t="shared" ref="H85:Q85" si="48">SUM(H84+H69-H70+H73+H76+H80+H81)</f>
        <v>0</v>
      </c>
      <c r="I85" s="20">
        <f t="shared" si="48"/>
        <v>0</v>
      </c>
      <c r="J85" s="20">
        <f t="shared" si="48"/>
        <v>0</v>
      </c>
      <c r="K85" s="20">
        <f t="shared" si="48"/>
        <v>0</v>
      </c>
      <c r="L85" s="20">
        <f t="shared" si="48"/>
        <v>0</v>
      </c>
      <c r="M85" s="20">
        <f t="shared" si="48"/>
        <v>0</v>
      </c>
      <c r="N85" s="20">
        <f t="shared" si="48"/>
        <v>0</v>
      </c>
      <c r="O85" s="20">
        <f t="shared" si="48"/>
        <v>0</v>
      </c>
      <c r="P85" s="20">
        <f t="shared" si="48"/>
        <v>0</v>
      </c>
      <c r="Q85" s="20">
        <f t="shared" si="48"/>
        <v>0</v>
      </c>
      <c r="R85" s="10"/>
      <c r="S85" s="12" t="s">
        <v>26</v>
      </c>
      <c r="T85" s="36"/>
      <c r="U85" s="20">
        <f t="shared" ref="U85:AF85" si="49">SUM(U84+U69-U70+U73+U76+U80+U81)</f>
        <v>0</v>
      </c>
      <c r="V85" s="20">
        <f t="shared" si="49"/>
        <v>0</v>
      </c>
      <c r="W85" s="20">
        <f t="shared" si="49"/>
        <v>0</v>
      </c>
      <c r="X85" s="20">
        <f t="shared" si="49"/>
        <v>0</v>
      </c>
      <c r="Y85" s="20">
        <f t="shared" si="49"/>
        <v>0</v>
      </c>
      <c r="Z85" s="20">
        <f t="shared" si="49"/>
        <v>0</v>
      </c>
      <c r="AA85" s="20">
        <f t="shared" si="49"/>
        <v>0</v>
      </c>
      <c r="AB85" s="20">
        <f t="shared" si="49"/>
        <v>0</v>
      </c>
      <c r="AC85" s="20">
        <f t="shared" si="49"/>
        <v>0</v>
      </c>
      <c r="AD85" s="20">
        <f t="shared" si="49"/>
        <v>0</v>
      </c>
      <c r="AE85" s="20">
        <f t="shared" si="49"/>
        <v>0</v>
      </c>
      <c r="AF85" s="20">
        <f t="shared" si="49"/>
        <v>0</v>
      </c>
      <c r="AG85" s="10"/>
      <c r="AH85" s="12" t="s">
        <v>26</v>
      </c>
    </row>
    <row r="86" spans="1:34" ht="12.75" customHeight="1" x14ac:dyDescent="0.2">
      <c r="A86" s="59"/>
      <c r="B86" s="59"/>
      <c r="C86" s="45"/>
      <c r="D86" s="64"/>
      <c r="E86" s="11"/>
      <c r="F86" s="17"/>
      <c r="G86" s="18"/>
      <c r="H86" s="17"/>
      <c r="I86" s="18"/>
      <c r="J86" s="17"/>
      <c r="K86" s="18"/>
      <c r="L86" s="17"/>
      <c r="M86" s="18"/>
      <c r="N86" s="17"/>
      <c r="O86" s="18"/>
      <c r="P86" s="17"/>
      <c r="Q86" s="18"/>
      <c r="R86" s="10"/>
      <c r="S86" s="12" t="s">
        <v>27</v>
      </c>
      <c r="T86" s="36"/>
      <c r="U86" s="17"/>
      <c r="V86" s="18"/>
      <c r="W86" s="17"/>
      <c r="X86" s="18"/>
      <c r="Y86" s="17"/>
      <c r="Z86" s="18"/>
      <c r="AA86" s="17"/>
      <c r="AB86" s="18"/>
      <c r="AC86" s="17"/>
      <c r="AD86" s="18"/>
      <c r="AE86" s="17"/>
      <c r="AF86" s="18"/>
      <c r="AG86" s="10"/>
      <c r="AH86" s="12" t="s">
        <v>27</v>
      </c>
    </row>
    <row r="87" spans="1:34" ht="12.75" customHeight="1" x14ac:dyDescent="0.2">
      <c r="F87" s="24" t="s">
        <v>28</v>
      </c>
      <c r="G87" s="24" t="s">
        <v>28</v>
      </c>
      <c r="H87" s="24" t="s">
        <v>28</v>
      </c>
      <c r="I87" s="24" t="s">
        <v>28</v>
      </c>
      <c r="J87" s="24" t="s">
        <v>28</v>
      </c>
      <c r="K87" s="24" t="s">
        <v>28</v>
      </c>
      <c r="L87" s="24" t="s">
        <v>28</v>
      </c>
      <c r="M87" s="24" t="s">
        <v>28</v>
      </c>
      <c r="N87" s="24" t="s">
        <v>28</v>
      </c>
      <c r="O87" s="24" t="s">
        <v>28</v>
      </c>
      <c r="P87" s="24" t="s">
        <v>28</v>
      </c>
      <c r="Q87" s="24" t="s">
        <v>28</v>
      </c>
      <c r="R87" s="6"/>
      <c r="S87" s="5"/>
      <c r="T87" s="5"/>
      <c r="U87" s="24" t="s">
        <v>28</v>
      </c>
      <c r="V87" s="24" t="s">
        <v>28</v>
      </c>
      <c r="W87" s="24" t="s">
        <v>28</v>
      </c>
      <c r="X87" s="24" t="s">
        <v>28</v>
      </c>
      <c r="Y87" s="24" t="s">
        <v>28</v>
      </c>
      <c r="Z87" s="24" t="s">
        <v>28</v>
      </c>
      <c r="AA87" s="24" t="s">
        <v>28</v>
      </c>
      <c r="AB87" s="24" t="s">
        <v>28</v>
      </c>
      <c r="AC87" s="24" t="s">
        <v>28</v>
      </c>
      <c r="AD87" s="24" t="s">
        <v>28</v>
      </c>
      <c r="AE87" s="24" t="s">
        <v>28</v>
      </c>
      <c r="AF87" s="24" t="s">
        <v>28</v>
      </c>
      <c r="AG87" s="6"/>
      <c r="AH87" s="5"/>
    </row>
    <row r="88" spans="1:34" ht="12.75" customHeight="1" x14ac:dyDescent="0.2">
      <c r="A88" s="59"/>
      <c r="B88" s="45"/>
      <c r="C88" s="65"/>
      <c r="D88" s="59"/>
      <c r="E88" s="8"/>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row>
    <row r="89" spans="1:34" ht="12.75" customHeight="1" x14ac:dyDescent="0.2">
      <c r="A89" s="59"/>
      <c r="B89" s="45" t="s">
        <v>39</v>
      </c>
      <c r="C89" s="60"/>
      <c r="D89" s="60"/>
      <c r="E89" s="4"/>
      <c r="F89" s="134"/>
      <c r="G89" s="7">
        <f>F91</f>
        <v>0</v>
      </c>
      <c r="H89" s="7">
        <f t="shared" ref="H89:Q89" si="50">G91</f>
        <v>0</v>
      </c>
      <c r="I89" s="7">
        <f t="shared" si="50"/>
        <v>0</v>
      </c>
      <c r="J89" s="7">
        <f t="shared" si="50"/>
        <v>0</v>
      </c>
      <c r="K89" s="7">
        <f t="shared" si="50"/>
        <v>0</v>
      </c>
      <c r="L89" s="7">
        <f t="shared" si="50"/>
        <v>0</v>
      </c>
      <c r="M89" s="7">
        <f t="shared" si="50"/>
        <v>0</v>
      </c>
      <c r="N89" s="7">
        <f t="shared" si="50"/>
        <v>0</v>
      </c>
      <c r="O89" s="7">
        <f t="shared" si="50"/>
        <v>0</v>
      </c>
      <c r="P89" s="7">
        <f t="shared" si="50"/>
        <v>0</v>
      </c>
      <c r="Q89" s="7">
        <f t="shared" si="50"/>
        <v>0</v>
      </c>
      <c r="R89" s="7"/>
      <c r="S89" s="7"/>
      <c r="T89" s="7"/>
      <c r="U89" s="134">
        <f>Q91</f>
        <v>0</v>
      </c>
      <c r="V89" s="7">
        <f t="shared" ref="V89:AF89" si="51">U91</f>
        <v>0</v>
      </c>
      <c r="W89" s="7">
        <f t="shared" si="51"/>
        <v>0</v>
      </c>
      <c r="X89" s="7">
        <f t="shared" si="51"/>
        <v>0</v>
      </c>
      <c r="Y89" s="7">
        <f t="shared" si="51"/>
        <v>0</v>
      </c>
      <c r="Z89" s="7">
        <f t="shared" si="51"/>
        <v>0</v>
      </c>
      <c r="AA89" s="7">
        <f t="shared" si="51"/>
        <v>0</v>
      </c>
      <c r="AB89" s="7">
        <f t="shared" si="51"/>
        <v>0</v>
      </c>
      <c r="AC89" s="7">
        <f t="shared" si="51"/>
        <v>0</v>
      </c>
      <c r="AD89" s="7">
        <f t="shared" si="51"/>
        <v>0</v>
      </c>
      <c r="AE89" s="7">
        <f t="shared" si="51"/>
        <v>0</v>
      </c>
      <c r="AF89" s="7">
        <f t="shared" si="51"/>
        <v>0</v>
      </c>
      <c r="AG89" s="7"/>
      <c r="AH89" s="7"/>
    </row>
    <row r="90" spans="1:34" ht="12.75" customHeight="1" x14ac:dyDescent="0.2">
      <c r="A90" s="59"/>
      <c r="B90" s="45"/>
      <c r="C90" s="60" t="s">
        <v>40</v>
      </c>
      <c r="D90" s="60"/>
      <c r="E90" s="4"/>
      <c r="F90" s="134"/>
      <c r="G90" s="134"/>
      <c r="H90" s="134"/>
      <c r="I90" s="134"/>
      <c r="J90" s="134"/>
      <c r="K90" s="134"/>
      <c r="L90" s="134"/>
      <c r="M90" s="134"/>
      <c r="N90" s="134"/>
      <c r="O90" s="134"/>
      <c r="P90" s="134"/>
      <c r="Q90" s="134"/>
      <c r="R90" s="18">
        <f>SUM(F90:Q90)</f>
        <v>0</v>
      </c>
      <c r="S90" s="7"/>
      <c r="T90" s="7"/>
      <c r="U90" s="134"/>
      <c r="V90" s="134"/>
      <c r="W90" s="134"/>
      <c r="X90" s="134"/>
      <c r="Y90" s="134"/>
      <c r="Z90" s="134"/>
      <c r="AA90" s="134"/>
      <c r="AB90" s="134"/>
      <c r="AC90" s="134"/>
      <c r="AD90" s="134"/>
      <c r="AE90" s="134"/>
      <c r="AF90" s="134"/>
      <c r="AG90" s="18">
        <f>SUM(U90:AF90)</f>
        <v>0</v>
      </c>
      <c r="AH90" s="7"/>
    </row>
    <row r="91" spans="1:34" s="104" customFormat="1" ht="12.75" customHeight="1" x14ac:dyDescent="0.2">
      <c r="A91" s="111"/>
      <c r="B91" s="111" t="s">
        <v>41</v>
      </c>
      <c r="C91" s="111"/>
      <c r="D91" s="111"/>
      <c r="E91" s="113"/>
      <c r="F91" s="115">
        <f>F89-F90</f>
        <v>0</v>
      </c>
      <c r="G91" s="115">
        <f t="shared" ref="G91:Q91" si="52">G89-G90</f>
        <v>0</v>
      </c>
      <c r="H91" s="115">
        <f t="shared" si="52"/>
        <v>0</v>
      </c>
      <c r="I91" s="115">
        <f t="shared" si="52"/>
        <v>0</v>
      </c>
      <c r="J91" s="115">
        <f t="shared" si="52"/>
        <v>0</v>
      </c>
      <c r="K91" s="115">
        <f t="shared" si="52"/>
        <v>0</v>
      </c>
      <c r="L91" s="115">
        <f t="shared" si="52"/>
        <v>0</v>
      </c>
      <c r="M91" s="115">
        <f t="shared" si="52"/>
        <v>0</v>
      </c>
      <c r="N91" s="115">
        <f t="shared" si="52"/>
        <v>0</v>
      </c>
      <c r="O91" s="115">
        <f t="shared" si="52"/>
        <v>0</v>
      </c>
      <c r="P91" s="115">
        <f t="shared" si="52"/>
        <v>0</v>
      </c>
      <c r="Q91" s="115">
        <f t="shared" si="52"/>
        <v>0</v>
      </c>
      <c r="R91" s="115"/>
      <c r="S91" s="115"/>
      <c r="T91" s="115"/>
      <c r="U91" s="115">
        <f t="shared" ref="U91:AF91" si="53">U89-U90</f>
        <v>0</v>
      </c>
      <c r="V91" s="115">
        <f t="shared" si="53"/>
        <v>0</v>
      </c>
      <c r="W91" s="115">
        <f t="shared" si="53"/>
        <v>0</v>
      </c>
      <c r="X91" s="115">
        <f t="shared" si="53"/>
        <v>0</v>
      </c>
      <c r="Y91" s="115">
        <f t="shared" si="53"/>
        <v>0</v>
      </c>
      <c r="Z91" s="115">
        <f t="shared" si="53"/>
        <v>0</v>
      </c>
      <c r="AA91" s="115">
        <f t="shared" si="53"/>
        <v>0</v>
      </c>
      <c r="AB91" s="115">
        <f t="shared" si="53"/>
        <v>0</v>
      </c>
      <c r="AC91" s="115">
        <f t="shared" si="53"/>
        <v>0</v>
      </c>
      <c r="AD91" s="115">
        <f t="shared" si="53"/>
        <v>0</v>
      </c>
      <c r="AE91" s="115">
        <f t="shared" si="53"/>
        <v>0</v>
      </c>
      <c r="AF91" s="115">
        <f t="shared" si="53"/>
        <v>0</v>
      </c>
      <c r="AG91" s="115"/>
      <c r="AH91" s="115"/>
    </row>
    <row r="92" spans="1:34" ht="12.75" customHeight="1" x14ac:dyDescent="0.2">
      <c r="A92" s="59"/>
      <c r="B92" s="45"/>
      <c r="C92" s="66"/>
      <c r="D92" s="64"/>
      <c r="E92" s="11"/>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row>
    <row r="93" spans="1:34" ht="12.75" customHeight="1" x14ac:dyDescent="0.2">
      <c r="A93" s="59"/>
      <c r="B93" s="128" t="s">
        <v>42</v>
      </c>
      <c r="C93" s="66"/>
      <c r="D93" s="59"/>
      <c r="E93" s="8"/>
      <c r="F93" s="134"/>
      <c r="G93" s="134"/>
      <c r="H93" s="134"/>
      <c r="I93" s="134"/>
      <c r="J93" s="134"/>
      <c r="K93" s="134"/>
      <c r="L93" s="134"/>
      <c r="M93" s="134"/>
      <c r="N93" s="134"/>
      <c r="O93" s="134"/>
      <c r="P93" s="134"/>
      <c r="Q93" s="134"/>
      <c r="R93" s="7"/>
      <c r="S93" s="7"/>
      <c r="T93" s="7"/>
      <c r="U93" s="134"/>
      <c r="V93" s="134"/>
      <c r="W93" s="134"/>
      <c r="X93" s="134"/>
      <c r="Y93" s="134"/>
      <c r="Z93" s="134"/>
      <c r="AA93" s="134"/>
      <c r="AB93" s="134"/>
      <c r="AC93" s="134"/>
      <c r="AD93" s="134"/>
      <c r="AE93" s="134"/>
      <c r="AF93" s="134"/>
      <c r="AG93" s="7"/>
      <c r="AH93" s="7"/>
    </row>
    <row r="94" spans="1:34" ht="12.75" customHeight="1" x14ac:dyDescent="0.2">
      <c r="A94" s="59"/>
      <c r="B94" s="128" t="s">
        <v>51</v>
      </c>
      <c r="C94" s="65"/>
      <c r="D94" s="59"/>
      <c r="E94" s="8"/>
      <c r="F94" s="134"/>
      <c r="G94" s="134"/>
      <c r="H94" s="134"/>
      <c r="I94" s="134"/>
      <c r="J94" s="134"/>
      <c r="K94" s="134"/>
      <c r="L94" s="134"/>
      <c r="M94" s="134"/>
      <c r="N94" s="134"/>
      <c r="O94" s="134"/>
      <c r="P94" s="134"/>
      <c r="Q94" s="134"/>
      <c r="R94" s="7"/>
      <c r="S94" s="7"/>
      <c r="T94" s="7"/>
      <c r="U94" s="134"/>
      <c r="V94" s="134"/>
      <c r="W94" s="134"/>
      <c r="X94" s="134"/>
      <c r="Y94" s="134"/>
      <c r="Z94" s="134"/>
      <c r="AA94" s="134"/>
      <c r="AB94" s="134"/>
      <c r="AC94" s="134"/>
      <c r="AD94" s="134"/>
      <c r="AE94" s="134"/>
      <c r="AF94" s="134"/>
      <c r="AG94" s="7"/>
      <c r="AH94" s="7"/>
    </row>
    <row r="95" spans="1:34" ht="12.75" customHeight="1" thickBot="1" x14ac:dyDescent="0.25">
      <c r="A95" s="67"/>
      <c r="B95" s="68"/>
      <c r="C95" s="69"/>
      <c r="D95" s="69"/>
      <c r="E95" s="28"/>
      <c r="F95" s="29"/>
      <c r="G95" s="29"/>
      <c r="H95" s="29"/>
      <c r="I95" s="29"/>
      <c r="J95" s="29"/>
      <c r="K95" s="30"/>
      <c r="L95" s="30"/>
      <c r="M95" s="30"/>
      <c r="N95" s="30"/>
      <c r="O95" s="30"/>
      <c r="P95" s="30"/>
      <c r="Q95" s="30"/>
      <c r="R95" s="30"/>
      <c r="S95" s="30"/>
      <c r="T95" s="30"/>
      <c r="U95" s="29"/>
      <c r="V95" s="29"/>
      <c r="W95" s="29"/>
      <c r="X95" s="29"/>
      <c r="Y95" s="29"/>
      <c r="Z95" s="30"/>
      <c r="AA95" s="30"/>
      <c r="AB95" s="30"/>
      <c r="AC95" s="30"/>
      <c r="AD95" s="30"/>
      <c r="AE95" s="30"/>
      <c r="AF95" s="30"/>
      <c r="AG95" s="30"/>
      <c r="AH95" s="30"/>
    </row>
    <row r="96" spans="1:34" ht="12.75" customHeight="1" x14ac:dyDescent="0.2">
      <c r="A96" s="59"/>
      <c r="B96" s="45"/>
      <c r="C96" s="60"/>
      <c r="D96" s="60"/>
      <c r="E96" s="4"/>
      <c r="F96" s="3"/>
      <c r="G96" s="3"/>
      <c r="H96" s="3"/>
      <c r="I96" s="3"/>
      <c r="J96" s="3"/>
      <c r="K96" s="7"/>
      <c r="L96" s="7"/>
      <c r="M96" s="7"/>
      <c r="N96" s="7"/>
      <c r="O96" s="7"/>
      <c r="P96" s="7"/>
      <c r="Q96" s="7"/>
      <c r="R96" s="7"/>
      <c r="S96" s="7"/>
      <c r="T96" s="7"/>
      <c r="U96" s="3"/>
      <c r="V96" s="3"/>
      <c r="W96" s="3"/>
      <c r="X96" s="3"/>
      <c r="Y96" s="3"/>
      <c r="Z96" s="7"/>
      <c r="AA96" s="7"/>
      <c r="AB96" s="7"/>
      <c r="AC96" s="7"/>
      <c r="AD96" s="7"/>
      <c r="AE96" s="7"/>
      <c r="AF96" s="7"/>
      <c r="AG96" s="7"/>
      <c r="AH96" s="7"/>
    </row>
    <row r="97" spans="1:34" ht="12.75" customHeight="1" x14ac:dyDescent="0.2">
      <c r="A97" s="45" t="s">
        <v>170</v>
      </c>
      <c r="B97" s="45"/>
      <c r="C97" s="60"/>
      <c r="D97" s="60"/>
      <c r="E97" s="4"/>
      <c r="F97" s="3"/>
      <c r="G97" s="3"/>
      <c r="H97" s="3"/>
      <c r="I97" s="3"/>
      <c r="J97" s="3"/>
      <c r="K97" s="7"/>
      <c r="L97" s="7"/>
      <c r="M97" s="7"/>
      <c r="N97" s="7"/>
      <c r="O97" s="7"/>
      <c r="P97" s="7"/>
      <c r="Q97" s="7"/>
      <c r="R97" s="7"/>
      <c r="S97" s="7"/>
      <c r="T97" s="7"/>
      <c r="U97" s="3"/>
      <c r="V97" s="3"/>
      <c r="W97" s="3"/>
      <c r="X97" s="3"/>
      <c r="Y97" s="3"/>
      <c r="Z97" s="7"/>
      <c r="AA97" s="7"/>
      <c r="AB97" s="7"/>
      <c r="AC97" s="7"/>
      <c r="AD97" s="7"/>
      <c r="AE97" s="7"/>
      <c r="AF97" s="7"/>
      <c r="AG97" s="7"/>
      <c r="AH97" s="7"/>
    </row>
    <row r="98" spans="1:34" ht="12.75" customHeight="1" x14ac:dyDescent="0.2">
      <c r="A98" s="59"/>
      <c r="B98" s="45"/>
      <c r="C98" s="60"/>
      <c r="D98" s="60"/>
      <c r="E98" s="4"/>
      <c r="F98" s="3"/>
      <c r="G98" s="3"/>
      <c r="H98" s="3"/>
      <c r="I98" s="3"/>
      <c r="J98" s="3"/>
      <c r="K98" s="7"/>
      <c r="L98" s="7"/>
      <c r="M98" s="7"/>
      <c r="N98" s="7"/>
      <c r="O98" s="7"/>
      <c r="P98" s="7"/>
      <c r="Q98" s="7"/>
      <c r="R98" s="7"/>
      <c r="S98" s="7"/>
      <c r="T98" s="7"/>
      <c r="U98" s="3"/>
      <c r="V98" s="3"/>
      <c r="W98" s="3"/>
      <c r="X98" s="3"/>
      <c r="Y98" s="3"/>
      <c r="Z98" s="7"/>
      <c r="AA98" s="7"/>
      <c r="AB98" s="7"/>
      <c r="AC98" s="7"/>
      <c r="AD98" s="7"/>
      <c r="AE98" s="7"/>
      <c r="AF98" s="7"/>
      <c r="AG98" s="7"/>
      <c r="AH98" s="7"/>
    </row>
    <row r="99" spans="1:34" ht="12.75" customHeight="1" outlineLevel="1" x14ac:dyDescent="0.2">
      <c r="A99" s="59"/>
      <c r="B99" s="45"/>
      <c r="C99" s="60"/>
      <c r="D99" s="60"/>
      <c r="E99" s="4"/>
      <c r="F99" s="3"/>
      <c r="G99" s="3"/>
      <c r="H99" s="3"/>
      <c r="I99" s="3"/>
      <c r="J99" s="3"/>
      <c r="K99" s="7"/>
      <c r="L99" s="7"/>
      <c r="M99" s="7"/>
      <c r="N99" s="7"/>
      <c r="O99" s="7"/>
      <c r="P99" s="7"/>
      <c r="Q99" s="7"/>
      <c r="R99" s="7"/>
      <c r="S99" s="7"/>
      <c r="T99" s="7"/>
      <c r="U99" s="3"/>
      <c r="V99" s="3"/>
      <c r="W99" s="3"/>
      <c r="X99" s="3"/>
      <c r="Y99" s="3"/>
      <c r="Z99" s="7"/>
      <c r="AA99" s="7"/>
      <c r="AB99" s="7"/>
      <c r="AC99" s="7"/>
      <c r="AD99" s="7"/>
      <c r="AE99" s="7"/>
      <c r="AF99" s="7"/>
      <c r="AG99" s="7"/>
      <c r="AH99" s="7"/>
    </row>
    <row r="100" spans="1:34" s="104" customFormat="1" ht="12.75" customHeight="1" outlineLevel="1" x14ac:dyDescent="0.2">
      <c r="A100" s="116"/>
      <c r="B100" s="129" t="s">
        <v>118</v>
      </c>
      <c r="C100" s="117"/>
      <c r="D100" s="117"/>
      <c r="E100" s="118"/>
      <c r="F100" s="119"/>
      <c r="G100" s="119"/>
      <c r="H100" s="119"/>
      <c r="I100" s="119"/>
      <c r="J100" s="119"/>
      <c r="K100" s="119"/>
      <c r="L100" s="119"/>
      <c r="M100" s="119"/>
      <c r="N100" s="119"/>
      <c r="O100" s="119"/>
      <c r="P100" s="119"/>
      <c r="Q100" s="119"/>
      <c r="R100" s="119"/>
      <c r="S100" s="119"/>
      <c r="T100" s="119"/>
      <c r="U100" s="119"/>
      <c r="V100" s="119"/>
      <c r="W100" s="119"/>
      <c r="X100" s="119"/>
      <c r="Y100" s="119"/>
      <c r="Z100" s="119"/>
      <c r="AA100" s="119"/>
      <c r="AB100" s="119"/>
      <c r="AC100" s="119"/>
      <c r="AD100" s="119"/>
      <c r="AE100" s="119"/>
      <c r="AF100" s="119"/>
      <c r="AG100" s="119"/>
      <c r="AH100" s="119"/>
    </row>
    <row r="101" spans="1:34" ht="12.75" customHeight="1" outlineLevel="1" x14ac:dyDescent="0.2">
      <c r="A101" s="59"/>
      <c r="B101" s="59"/>
      <c r="C101" s="130" t="s">
        <v>43</v>
      </c>
      <c r="D101" s="59"/>
      <c r="E101" s="8"/>
      <c r="R101" s="7"/>
      <c r="S101" s="7"/>
      <c r="T101" s="7"/>
      <c r="AG101" s="7"/>
      <c r="AH101" s="7"/>
    </row>
    <row r="102" spans="1:34" ht="12.75" customHeight="1" outlineLevel="1" x14ac:dyDescent="0.2">
      <c r="A102" s="59"/>
      <c r="B102" s="59"/>
      <c r="C102" s="70" t="s">
        <v>44</v>
      </c>
      <c r="D102" s="59"/>
      <c r="E102" s="8"/>
      <c r="F102" s="3">
        <f>F84</f>
        <v>0</v>
      </c>
      <c r="G102" s="3">
        <f>F103</f>
        <v>0</v>
      </c>
      <c r="H102" s="3">
        <f t="shared" ref="H102:Q102" si="54">G103</f>
        <v>0</v>
      </c>
      <c r="I102" s="3">
        <f t="shared" si="54"/>
        <v>0</v>
      </c>
      <c r="J102" s="3">
        <f t="shared" si="54"/>
        <v>0</v>
      </c>
      <c r="K102" s="3">
        <f t="shared" si="54"/>
        <v>0</v>
      </c>
      <c r="L102" s="3">
        <f t="shared" si="54"/>
        <v>0</v>
      </c>
      <c r="M102" s="3">
        <f t="shared" si="54"/>
        <v>0</v>
      </c>
      <c r="N102" s="3">
        <f t="shared" si="54"/>
        <v>0</v>
      </c>
      <c r="O102" s="3">
        <f t="shared" si="54"/>
        <v>0</v>
      </c>
      <c r="P102" s="3">
        <f t="shared" si="54"/>
        <v>0</v>
      </c>
      <c r="Q102" s="3">
        <f t="shared" si="54"/>
        <v>0</v>
      </c>
      <c r="R102" s="7"/>
      <c r="S102" s="7"/>
      <c r="T102" s="7"/>
      <c r="U102" s="3">
        <f>U84</f>
        <v>0</v>
      </c>
      <c r="V102" s="3">
        <f t="shared" ref="V102:AF102" si="55">U103</f>
        <v>0</v>
      </c>
      <c r="W102" s="3">
        <f t="shared" si="55"/>
        <v>0</v>
      </c>
      <c r="X102" s="3">
        <f t="shared" si="55"/>
        <v>0</v>
      </c>
      <c r="Y102" s="3">
        <f t="shared" si="55"/>
        <v>0</v>
      </c>
      <c r="Z102" s="3">
        <f t="shared" si="55"/>
        <v>0</v>
      </c>
      <c r="AA102" s="3">
        <f t="shared" si="55"/>
        <v>0</v>
      </c>
      <c r="AB102" s="3">
        <f t="shared" si="55"/>
        <v>0</v>
      </c>
      <c r="AC102" s="3">
        <f t="shared" si="55"/>
        <v>0</v>
      </c>
      <c r="AD102" s="3">
        <f t="shared" si="55"/>
        <v>0</v>
      </c>
      <c r="AE102" s="3">
        <f t="shared" si="55"/>
        <v>0</v>
      </c>
      <c r="AF102" s="3">
        <f t="shared" si="55"/>
        <v>0</v>
      </c>
      <c r="AG102" s="7"/>
      <c r="AH102" s="7"/>
    </row>
    <row r="103" spans="1:34" s="25" customFormat="1" ht="12.75" customHeight="1" outlineLevel="1" x14ac:dyDescent="0.2">
      <c r="A103" s="56"/>
      <c r="B103" s="56"/>
      <c r="C103" s="71" t="s">
        <v>45</v>
      </c>
      <c r="D103" s="56"/>
      <c r="E103" s="13"/>
      <c r="F103" s="87">
        <f t="shared" ref="F103:Q103" si="56">F102+F71</f>
        <v>0</v>
      </c>
      <c r="G103" s="87">
        <f>G102+G71</f>
        <v>0</v>
      </c>
      <c r="H103" s="87">
        <f t="shared" si="56"/>
        <v>0</v>
      </c>
      <c r="I103" s="87">
        <f t="shared" si="56"/>
        <v>0</v>
      </c>
      <c r="J103" s="87">
        <f t="shared" si="56"/>
        <v>0</v>
      </c>
      <c r="K103" s="87">
        <f t="shared" si="56"/>
        <v>0</v>
      </c>
      <c r="L103" s="87">
        <f t="shared" si="56"/>
        <v>0</v>
      </c>
      <c r="M103" s="87">
        <f t="shared" si="56"/>
        <v>0</v>
      </c>
      <c r="N103" s="87">
        <f t="shared" si="56"/>
        <v>0</v>
      </c>
      <c r="O103" s="87">
        <f t="shared" si="56"/>
        <v>0</v>
      </c>
      <c r="P103" s="87">
        <f t="shared" si="56"/>
        <v>0</v>
      </c>
      <c r="Q103" s="87">
        <f t="shared" si="56"/>
        <v>0</v>
      </c>
      <c r="R103" s="3"/>
      <c r="S103" s="3"/>
      <c r="T103" s="3"/>
      <c r="U103" s="87">
        <f t="shared" ref="U103:AF103" si="57">U102+U71</f>
        <v>0</v>
      </c>
      <c r="V103" s="87">
        <f t="shared" si="57"/>
        <v>0</v>
      </c>
      <c r="W103" s="87">
        <f t="shared" si="57"/>
        <v>0</v>
      </c>
      <c r="X103" s="87">
        <f t="shared" si="57"/>
        <v>0</v>
      </c>
      <c r="Y103" s="87">
        <f t="shared" si="57"/>
        <v>0</v>
      </c>
      <c r="Z103" s="87">
        <f t="shared" si="57"/>
        <v>0</v>
      </c>
      <c r="AA103" s="87">
        <f t="shared" si="57"/>
        <v>0</v>
      </c>
      <c r="AB103" s="87">
        <f t="shared" si="57"/>
        <v>0</v>
      </c>
      <c r="AC103" s="87">
        <f t="shared" si="57"/>
        <v>0</v>
      </c>
      <c r="AD103" s="87">
        <f t="shared" si="57"/>
        <v>0</v>
      </c>
      <c r="AE103" s="87">
        <f t="shared" si="57"/>
        <v>0</v>
      </c>
      <c r="AF103" s="87">
        <f t="shared" si="57"/>
        <v>0</v>
      </c>
      <c r="AG103" s="3"/>
      <c r="AH103" s="3"/>
    </row>
    <row r="104" spans="1:34" s="25" customFormat="1" ht="12.75" customHeight="1" outlineLevel="1" x14ac:dyDescent="0.2">
      <c r="A104" s="61"/>
      <c r="B104" s="61"/>
      <c r="C104" s="70"/>
      <c r="D104" s="61"/>
      <c r="E104" s="47"/>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row>
    <row r="105" spans="1:34" s="25" customFormat="1" ht="12.75" customHeight="1" outlineLevel="1" x14ac:dyDescent="0.2">
      <c r="A105" s="61"/>
      <c r="B105" s="61"/>
      <c r="C105" s="131" t="s">
        <v>35</v>
      </c>
      <c r="D105" s="61"/>
      <c r="E105" s="47"/>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row>
    <row r="106" spans="1:34" s="25" customFormat="1" ht="12.75" customHeight="1" outlineLevel="1" x14ac:dyDescent="0.2">
      <c r="A106" s="61"/>
      <c r="B106" s="61"/>
      <c r="C106" s="70" t="s">
        <v>44</v>
      </c>
      <c r="D106" s="61"/>
      <c r="E106" s="47"/>
      <c r="F106" s="3">
        <f>F84</f>
        <v>0</v>
      </c>
      <c r="G106" s="3">
        <f>F107</f>
        <v>0</v>
      </c>
      <c r="H106" s="3">
        <f t="shared" ref="H106:Q106" si="58">G107</f>
        <v>0</v>
      </c>
      <c r="I106" s="3">
        <f t="shared" si="58"/>
        <v>0</v>
      </c>
      <c r="J106" s="3">
        <f t="shared" si="58"/>
        <v>0</v>
      </c>
      <c r="K106" s="3">
        <f t="shared" si="58"/>
        <v>0</v>
      </c>
      <c r="L106" s="3">
        <f t="shared" si="58"/>
        <v>0</v>
      </c>
      <c r="M106" s="3">
        <f t="shared" si="58"/>
        <v>0</v>
      </c>
      <c r="N106" s="3">
        <f t="shared" si="58"/>
        <v>0</v>
      </c>
      <c r="O106" s="3">
        <f t="shared" si="58"/>
        <v>0</v>
      </c>
      <c r="P106" s="3">
        <f t="shared" si="58"/>
        <v>0</v>
      </c>
      <c r="Q106" s="3">
        <f t="shared" si="58"/>
        <v>0</v>
      </c>
      <c r="R106" s="3"/>
      <c r="S106" s="3"/>
      <c r="T106" s="3"/>
      <c r="U106" s="3">
        <f>U84</f>
        <v>0</v>
      </c>
      <c r="V106" s="3">
        <f t="shared" ref="V106:AF106" si="59">U107</f>
        <v>0</v>
      </c>
      <c r="W106" s="3">
        <f t="shared" si="59"/>
        <v>0</v>
      </c>
      <c r="X106" s="3">
        <f t="shared" si="59"/>
        <v>0</v>
      </c>
      <c r="Y106" s="3">
        <f t="shared" si="59"/>
        <v>0</v>
      </c>
      <c r="Z106" s="3">
        <f t="shared" si="59"/>
        <v>0</v>
      </c>
      <c r="AA106" s="3">
        <f t="shared" si="59"/>
        <v>0</v>
      </c>
      <c r="AB106" s="3">
        <f t="shared" si="59"/>
        <v>0</v>
      </c>
      <c r="AC106" s="3">
        <f t="shared" si="59"/>
        <v>0</v>
      </c>
      <c r="AD106" s="3">
        <f t="shared" si="59"/>
        <v>0</v>
      </c>
      <c r="AE106" s="3">
        <f t="shared" si="59"/>
        <v>0</v>
      </c>
      <c r="AF106" s="3">
        <f t="shared" si="59"/>
        <v>0</v>
      </c>
      <c r="AG106" s="3"/>
      <c r="AH106" s="3"/>
    </row>
    <row r="107" spans="1:34" s="25" customFormat="1" ht="12.75" customHeight="1" outlineLevel="1" x14ac:dyDescent="0.2">
      <c r="A107" s="56"/>
      <c r="B107" s="56"/>
      <c r="C107" s="71" t="s">
        <v>45</v>
      </c>
      <c r="D107" s="56"/>
      <c r="E107" s="13"/>
      <c r="F107" s="87">
        <f>F106+F71+F73</f>
        <v>0</v>
      </c>
      <c r="G107" s="87">
        <f>G106+G71+G73</f>
        <v>0</v>
      </c>
      <c r="H107" s="87">
        <f t="shared" ref="H107:Q107" si="60">H106+H71+H73</f>
        <v>0</v>
      </c>
      <c r="I107" s="87">
        <f t="shared" si="60"/>
        <v>0</v>
      </c>
      <c r="J107" s="87">
        <f t="shared" si="60"/>
        <v>0</v>
      </c>
      <c r="K107" s="87">
        <f t="shared" si="60"/>
        <v>0</v>
      </c>
      <c r="L107" s="87">
        <f t="shared" si="60"/>
        <v>0</v>
      </c>
      <c r="M107" s="87">
        <f t="shared" si="60"/>
        <v>0</v>
      </c>
      <c r="N107" s="87">
        <f t="shared" si="60"/>
        <v>0</v>
      </c>
      <c r="O107" s="87">
        <f t="shared" si="60"/>
        <v>0</v>
      </c>
      <c r="P107" s="87">
        <f t="shared" si="60"/>
        <v>0</v>
      </c>
      <c r="Q107" s="87">
        <f t="shared" si="60"/>
        <v>0</v>
      </c>
      <c r="R107" s="3"/>
      <c r="S107" s="3"/>
      <c r="T107" s="3"/>
      <c r="U107" s="87">
        <f t="shared" ref="U107:AF107" si="61">U106+U71+U73</f>
        <v>0</v>
      </c>
      <c r="V107" s="87">
        <f t="shared" si="61"/>
        <v>0</v>
      </c>
      <c r="W107" s="87">
        <f t="shared" si="61"/>
        <v>0</v>
      </c>
      <c r="X107" s="87">
        <f t="shared" si="61"/>
        <v>0</v>
      </c>
      <c r="Y107" s="87">
        <f t="shared" si="61"/>
        <v>0</v>
      </c>
      <c r="Z107" s="87">
        <f t="shared" si="61"/>
        <v>0</v>
      </c>
      <c r="AA107" s="87">
        <f t="shared" si="61"/>
        <v>0</v>
      </c>
      <c r="AB107" s="87">
        <f t="shared" si="61"/>
        <v>0</v>
      </c>
      <c r="AC107" s="87">
        <f t="shared" si="61"/>
        <v>0</v>
      </c>
      <c r="AD107" s="87">
        <f t="shared" si="61"/>
        <v>0</v>
      </c>
      <c r="AE107" s="87">
        <f t="shared" si="61"/>
        <v>0</v>
      </c>
      <c r="AF107" s="87">
        <f t="shared" si="61"/>
        <v>0</v>
      </c>
      <c r="AG107" s="3"/>
      <c r="AH107" s="3"/>
    </row>
    <row r="108" spans="1:34" s="25" customFormat="1" ht="12.75" customHeight="1" outlineLevel="1" x14ac:dyDescent="0.2">
      <c r="A108" s="61"/>
      <c r="B108" s="56"/>
      <c r="C108" s="70"/>
      <c r="D108" s="61"/>
      <c r="E108" s="47"/>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row>
    <row r="109" spans="1:34" s="25" customFormat="1" ht="12.75" customHeight="1" outlineLevel="1" x14ac:dyDescent="0.2">
      <c r="A109" s="61"/>
      <c r="B109" s="61"/>
      <c r="C109" s="131" t="s">
        <v>46</v>
      </c>
      <c r="D109" s="61"/>
      <c r="E109" s="47"/>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row>
    <row r="110" spans="1:34" s="25" customFormat="1" ht="12.75" customHeight="1" outlineLevel="1" x14ac:dyDescent="0.2">
      <c r="A110" s="61"/>
      <c r="B110" s="61"/>
      <c r="C110" s="70" t="s">
        <v>44</v>
      </c>
      <c r="D110" s="61"/>
      <c r="E110" s="47"/>
      <c r="F110" s="3">
        <f>F84</f>
        <v>0</v>
      </c>
      <c r="G110" s="3">
        <f>F111</f>
        <v>0</v>
      </c>
      <c r="H110" s="3">
        <f t="shared" ref="H110:Q110" si="62">G111</f>
        <v>0</v>
      </c>
      <c r="I110" s="3">
        <f t="shared" si="62"/>
        <v>0</v>
      </c>
      <c r="J110" s="3">
        <f t="shared" si="62"/>
        <v>0</v>
      </c>
      <c r="K110" s="3">
        <f t="shared" si="62"/>
        <v>0</v>
      </c>
      <c r="L110" s="3">
        <f t="shared" si="62"/>
        <v>0</v>
      </c>
      <c r="M110" s="3">
        <f t="shared" si="62"/>
        <v>0</v>
      </c>
      <c r="N110" s="3">
        <f t="shared" si="62"/>
        <v>0</v>
      </c>
      <c r="O110" s="3">
        <f t="shared" si="62"/>
        <v>0</v>
      </c>
      <c r="P110" s="3">
        <f t="shared" si="62"/>
        <v>0</v>
      </c>
      <c r="Q110" s="3">
        <f t="shared" si="62"/>
        <v>0</v>
      </c>
      <c r="R110" s="3"/>
      <c r="S110" s="3"/>
      <c r="T110" s="3"/>
      <c r="U110" s="3">
        <f>U84</f>
        <v>0</v>
      </c>
      <c r="V110" s="3">
        <f t="shared" ref="V110:AF110" si="63">U111</f>
        <v>0</v>
      </c>
      <c r="W110" s="3">
        <f t="shared" si="63"/>
        <v>0</v>
      </c>
      <c r="X110" s="3">
        <f t="shared" si="63"/>
        <v>0</v>
      </c>
      <c r="Y110" s="3">
        <f t="shared" si="63"/>
        <v>0</v>
      </c>
      <c r="Z110" s="3">
        <f t="shared" si="63"/>
        <v>0</v>
      </c>
      <c r="AA110" s="3">
        <f t="shared" si="63"/>
        <v>0</v>
      </c>
      <c r="AB110" s="3">
        <f t="shared" si="63"/>
        <v>0</v>
      </c>
      <c r="AC110" s="3">
        <f t="shared" si="63"/>
        <v>0</v>
      </c>
      <c r="AD110" s="3">
        <f t="shared" si="63"/>
        <v>0</v>
      </c>
      <c r="AE110" s="3">
        <f t="shared" si="63"/>
        <v>0</v>
      </c>
      <c r="AF110" s="3">
        <f t="shared" si="63"/>
        <v>0</v>
      </c>
      <c r="AG110" s="3"/>
      <c r="AH110" s="3"/>
    </row>
    <row r="111" spans="1:34" s="25" customFormat="1" ht="12.75" customHeight="1" outlineLevel="1" x14ac:dyDescent="0.2">
      <c r="A111" s="56"/>
      <c r="B111" s="56"/>
      <c r="C111" s="71" t="s">
        <v>45</v>
      </c>
      <c r="D111" s="56"/>
      <c r="E111" s="13"/>
      <c r="F111" s="87">
        <f t="shared" ref="F111:Q111" si="64">F110+F71+F73+F76</f>
        <v>0</v>
      </c>
      <c r="G111" s="87">
        <f t="shared" si="64"/>
        <v>0</v>
      </c>
      <c r="H111" s="87">
        <f t="shared" si="64"/>
        <v>0</v>
      </c>
      <c r="I111" s="87">
        <f t="shared" si="64"/>
        <v>0</v>
      </c>
      <c r="J111" s="87">
        <f t="shared" si="64"/>
        <v>0</v>
      </c>
      <c r="K111" s="87">
        <f t="shared" si="64"/>
        <v>0</v>
      </c>
      <c r="L111" s="87">
        <f t="shared" si="64"/>
        <v>0</v>
      </c>
      <c r="M111" s="87">
        <f t="shared" si="64"/>
        <v>0</v>
      </c>
      <c r="N111" s="87">
        <f t="shared" si="64"/>
        <v>0</v>
      </c>
      <c r="O111" s="87">
        <f t="shared" si="64"/>
        <v>0</v>
      </c>
      <c r="P111" s="87">
        <f t="shared" si="64"/>
        <v>0</v>
      </c>
      <c r="Q111" s="87">
        <f t="shared" si="64"/>
        <v>0</v>
      </c>
      <c r="R111" s="3"/>
      <c r="S111" s="3"/>
      <c r="T111" s="3"/>
      <c r="U111" s="87">
        <f t="shared" ref="U111:AF111" si="65">U110+U71+U73+U76</f>
        <v>0</v>
      </c>
      <c r="V111" s="87">
        <f t="shared" si="65"/>
        <v>0</v>
      </c>
      <c r="W111" s="87">
        <f t="shared" si="65"/>
        <v>0</v>
      </c>
      <c r="X111" s="87">
        <f t="shared" si="65"/>
        <v>0</v>
      </c>
      <c r="Y111" s="87">
        <f t="shared" si="65"/>
        <v>0</v>
      </c>
      <c r="Z111" s="87">
        <f t="shared" si="65"/>
        <v>0</v>
      </c>
      <c r="AA111" s="87">
        <f t="shared" si="65"/>
        <v>0</v>
      </c>
      <c r="AB111" s="87">
        <f t="shared" si="65"/>
        <v>0</v>
      </c>
      <c r="AC111" s="87">
        <f t="shared" si="65"/>
        <v>0</v>
      </c>
      <c r="AD111" s="87">
        <f t="shared" si="65"/>
        <v>0</v>
      </c>
      <c r="AE111" s="87">
        <f t="shared" si="65"/>
        <v>0</v>
      </c>
      <c r="AF111" s="87">
        <f t="shared" si="65"/>
        <v>0</v>
      </c>
      <c r="AG111" s="3"/>
      <c r="AH111" s="3"/>
    </row>
    <row r="112" spans="1:34" ht="12.75" customHeight="1" outlineLevel="1" x14ac:dyDescent="0.2">
      <c r="A112" s="59"/>
      <c r="B112" s="59"/>
      <c r="C112" s="70"/>
      <c r="D112" s="59"/>
      <c r="E112" s="8"/>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row>
    <row r="113" spans="1:34" s="104" customFormat="1" ht="12.75" customHeight="1" outlineLevel="1" x14ac:dyDescent="0.2">
      <c r="A113" s="116"/>
      <c r="B113" s="129" t="s">
        <v>146</v>
      </c>
      <c r="C113" s="117"/>
      <c r="D113" s="117"/>
      <c r="E113" s="118"/>
      <c r="F113" s="119"/>
      <c r="G113" s="119"/>
      <c r="H113" s="119"/>
      <c r="I113" s="119"/>
      <c r="J113" s="119"/>
      <c r="K113" s="119"/>
      <c r="L113" s="119"/>
      <c r="M113" s="119"/>
      <c r="N113" s="119"/>
      <c r="O113" s="119"/>
      <c r="P113" s="119"/>
      <c r="Q113" s="119"/>
      <c r="R113" s="119"/>
      <c r="S113" s="119"/>
      <c r="T113" s="119"/>
      <c r="U113" s="119"/>
      <c r="V113" s="119"/>
      <c r="W113" s="119"/>
      <c r="X113" s="119"/>
      <c r="Y113" s="119"/>
      <c r="Z113" s="119"/>
      <c r="AA113" s="119"/>
      <c r="AB113" s="119"/>
      <c r="AC113" s="119"/>
      <c r="AD113" s="119"/>
      <c r="AE113" s="119"/>
      <c r="AF113" s="119"/>
      <c r="AG113" s="119"/>
      <c r="AH113" s="119"/>
    </row>
    <row r="114" spans="1:34" ht="12.75" customHeight="1" outlineLevel="1" x14ac:dyDescent="0.2">
      <c r="A114" s="59"/>
      <c r="B114" s="59"/>
      <c r="C114" s="65" t="s">
        <v>43</v>
      </c>
      <c r="D114" s="59"/>
      <c r="E114" s="8"/>
      <c r="F114" s="1">
        <f>F71</f>
        <v>0</v>
      </c>
      <c r="G114" s="1">
        <f t="shared" ref="G114:Q114" si="66">F114+G71</f>
        <v>0</v>
      </c>
      <c r="H114" s="1">
        <f t="shared" si="66"/>
        <v>0</v>
      </c>
      <c r="I114" s="1">
        <f t="shared" si="66"/>
        <v>0</v>
      </c>
      <c r="J114" s="1">
        <f t="shared" si="66"/>
        <v>0</v>
      </c>
      <c r="K114" s="1">
        <f t="shared" si="66"/>
        <v>0</v>
      </c>
      <c r="L114" s="1">
        <f t="shared" si="66"/>
        <v>0</v>
      </c>
      <c r="M114" s="1">
        <f t="shared" si="66"/>
        <v>0</v>
      </c>
      <c r="N114" s="1">
        <f t="shared" si="66"/>
        <v>0</v>
      </c>
      <c r="O114" s="1">
        <f t="shared" si="66"/>
        <v>0</v>
      </c>
      <c r="P114" s="1">
        <f t="shared" si="66"/>
        <v>0</v>
      </c>
      <c r="Q114" s="1">
        <f t="shared" si="66"/>
        <v>0</v>
      </c>
      <c r="R114" s="7"/>
      <c r="S114" s="7"/>
      <c r="T114" s="7"/>
      <c r="U114" s="1">
        <f>U71</f>
        <v>0</v>
      </c>
      <c r="V114" s="1">
        <f t="shared" ref="V114:AF114" si="67">U114+V71</f>
        <v>0</v>
      </c>
      <c r="W114" s="1">
        <f t="shared" si="67"/>
        <v>0</v>
      </c>
      <c r="X114" s="1">
        <f t="shared" si="67"/>
        <v>0</v>
      </c>
      <c r="Y114" s="1">
        <f t="shared" si="67"/>
        <v>0</v>
      </c>
      <c r="Z114" s="1">
        <f t="shared" si="67"/>
        <v>0</v>
      </c>
      <c r="AA114" s="1">
        <f t="shared" si="67"/>
        <v>0</v>
      </c>
      <c r="AB114" s="1">
        <f t="shared" si="67"/>
        <v>0</v>
      </c>
      <c r="AC114" s="1">
        <f t="shared" si="67"/>
        <v>0</v>
      </c>
      <c r="AD114" s="1">
        <f t="shared" si="67"/>
        <v>0</v>
      </c>
      <c r="AE114" s="1">
        <f t="shared" si="67"/>
        <v>0</v>
      </c>
      <c r="AF114" s="1">
        <f t="shared" si="67"/>
        <v>0</v>
      </c>
      <c r="AG114" s="7"/>
      <c r="AH114" s="7"/>
    </row>
    <row r="115" spans="1:34" ht="12.75" customHeight="1" outlineLevel="1" x14ac:dyDescent="0.2">
      <c r="A115" s="59"/>
      <c r="B115" s="59"/>
      <c r="C115" s="71" t="s">
        <v>35</v>
      </c>
      <c r="D115" s="59"/>
      <c r="E115" s="8"/>
      <c r="F115" s="7">
        <f>F74</f>
        <v>0</v>
      </c>
      <c r="G115" s="7">
        <f t="shared" ref="G115:Q115" si="68">F115+G74</f>
        <v>0</v>
      </c>
      <c r="H115" s="7">
        <f t="shared" si="68"/>
        <v>0</v>
      </c>
      <c r="I115" s="7">
        <f t="shared" si="68"/>
        <v>0</v>
      </c>
      <c r="J115" s="7">
        <f t="shared" si="68"/>
        <v>0</v>
      </c>
      <c r="K115" s="7">
        <f t="shared" si="68"/>
        <v>0</v>
      </c>
      <c r="L115" s="7">
        <f t="shared" si="68"/>
        <v>0</v>
      </c>
      <c r="M115" s="7">
        <f t="shared" si="68"/>
        <v>0</v>
      </c>
      <c r="N115" s="7">
        <f t="shared" si="68"/>
        <v>0</v>
      </c>
      <c r="O115" s="7">
        <f t="shared" si="68"/>
        <v>0</v>
      </c>
      <c r="P115" s="7">
        <f t="shared" si="68"/>
        <v>0</v>
      </c>
      <c r="Q115" s="7">
        <f t="shared" si="68"/>
        <v>0</v>
      </c>
      <c r="R115" s="7"/>
      <c r="S115" s="7"/>
      <c r="T115" s="7"/>
      <c r="U115" s="7">
        <f>U74</f>
        <v>0</v>
      </c>
      <c r="V115" s="7">
        <f t="shared" ref="V115:AF115" si="69">U115+V74</f>
        <v>0</v>
      </c>
      <c r="W115" s="7">
        <f t="shared" si="69"/>
        <v>0</v>
      </c>
      <c r="X115" s="7">
        <f t="shared" si="69"/>
        <v>0</v>
      </c>
      <c r="Y115" s="7">
        <f t="shared" si="69"/>
        <v>0</v>
      </c>
      <c r="Z115" s="7">
        <f t="shared" si="69"/>
        <v>0</v>
      </c>
      <c r="AA115" s="7">
        <f t="shared" si="69"/>
        <v>0</v>
      </c>
      <c r="AB115" s="7">
        <f t="shared" si="69"/>
        <v>0</v>
      </c>
      <c r="AC115" s="7">
        <f t="shared" si="69"/>
        <v>0</v>
      </c>
      <c r="AD115" s="7">
        <f t="shared" si="69"/>
        <v>0</v>
      </c>
      <c r="AE115" s="7">
        <f t="shared" si="69"/>
        <v>0</v>
      </c>
      <c r="AF115" s="7">
        <f t="shared" si="69"/>
        <v>0</v>
      </c>
      <c r="AG115" s="7"/>
      <c r="AH115" s="7"/>
    </row>
    <row r="116" spans="1:34" ht="12.75" customHeight="1" outlineLevel="1" x14ac:dyDescent="0.2">
      <c r="A116" s="59"/>
      <c r="B116" s="59"/>
      <c r="C116" s="71" t="s">
        <v>46</v>
      </c>
      <c r="D116" s="59"/>
      <c r="E116" s="8"/>
      <c r="F116" s="7">
        <f>F77</f>
        <v>0</v>
      </c>
      <c r="G116" s="7">
        <f t="shared" ref="G116:Q116" si="70">F116+G77</f>
        <v>0</v>
      </c>
      <c r="H116" s="7">
        <f t="shared" si="70"/>
        <v>0</v>
      </c>
      <c r="I116" s="7">
        <f t="shared" si="70"/>
        <v>0</v>
      </c>
      <c r="J116" s="7">
        <f t="shared" si="70"/>
        <v>0</v>
      </c>
      <c r="K116" s="7">
        <f t="shared" si="70"/>
        <v>0</v>
      </c>
      <c r="L116" s="7">
        <f t="shared" si="70"/>
        <v>0</v>
      </c>
      <c r="M116" s="7">
        <f t="shared" si="70"/>
        <v>0</v>
      </c>
      <c r="N116" s="7">
        <f t="shared" si="70"/>
        <v>0</v>
      </c>
      <c r="O116" s="7">
        <f t="shared" si="70"/>
        <v>0</v>
      </c>
      <c r="P116" s="7">
        <f t="shared" si="70"/>
        <v>0</v>
      </c>
      <c r="Q116" s="7">
        <f t="shared" si="70"/>
        <v>0</v>
      </c>
      <c r="R116" s="7"/>
      <c r="S116" s="7"/>
      <c r="T116" s="7"/>
      <c r="U116" s="7">
        <f>U77</f>
        <v>0</v>
      </c>
      <c r="V116" s="7">
        <f t="shared" ref="V116:AF116" si="71">U116+V77</f>
        <v>0</v>
      </c>
      <c r="W116" s="7">
        <f t="shared" si="71"/>
        <v>0</v>
      </c>
      <c r="X116" s="7">
        <f t="shared" si="71"/>
        <v>0</v>
      </c>
      <c r="Y116" s="7">
        <f t="shared" si="71"/>
        <v>0</v>
      </c>
      <c r="Z116" s="7">
        <f t="shared" si="71"/>
        <v>0</v>
      </c>
      <c r="AA116" s="7">
        <f t="shared" si="71"/>
        <v>0</v>
      </c>
      <c r="AB116" s="7">
        <f t="shared" si="71"/>
        <v>0</v>
      </c>
      <c r="AC116" s="7">
        <f t="shared" si="71"/>
        <v>0</v>
      </c>
      <c r="AD116" s="7">
        <f t="shared" si="71"/>
        <v>0</v>
      </c>
      <c r="AE116" s="7">
        <f t="shared" si="71"/>
        <v>0</v>
      </c>
      <c r="AF116" s="7">
        <f t="shared" si="71"/>
        <v>0</v>
      </c>
      <c r="AG116" s="7"/>
      <c r="AH116" s="7"/>
    </row>
    <row r="117" spans="1:34" ht="12.75" customHeight="1" outlineLevel="1" x14ac:dyDescent="0.2">
      <c r="A117" s="59"/>
      <c r="B117" s="45"/>
      <c r="C117" s="50" t="s">
        <v>49</v>
      </c>
      <c r="D117" s="59"/>
      <c r="E117" s="8"/>
      <c r="F117" s="7">
        <f>F82</f>
        <v>0</v>
      </c>
      <c r="G117" s="7">
        <f t="shared" ref="G117:Q117" si="72">F117+G82</f>
        <v>0</v>
      </c>
      <c r="H117" s="7">
        <f t="shared" si="72"/>
        <v>0</v>
      </c>
      <c r="I117" s="7">
        <f t="shared" si="72"/>
        <v>0</v>
      </c>
      <c r="J117" s="7">
        <f t="shared" si="72"/>
        <v>0</v>
      </c>
      <c r="K117" s="7">
        <f t="shared" si="72"/>
        <v>0</v>
      </c>
      <c r="L117" s="7">
        <f t="shared" si="72"/>
        <v>0</v>
      </c>
      <c r="M117" s="7">
        <f t="shared" si="72"/>
        <v>0</v>
      </c>
      <c r="N117" s="7">
        <f t="shared" si="72"/>
        <v>0</v>
      </c>
      <c r="O117" s="7">
        <f t="shared" si="72"/>
        <v>0</v>
      </c>
      <c r="P117" s="7">
        <f t="shared" si="72"/>
        <v>0</v>
      </c>
      <c r="Q117" s="7">
        <f t="shared" si="72"/>
        <v>0</v>
      </c>
      <c r="R117" s="7"/>
      <c r="S117" s="7"/>
      <c r="T117" s="7"/>
      <c r="U117" s="7">
        <f>U82</f>
        <v>0</v>
      </c>
      <c r="V117" s="7">
        <f t="shared" ref="V117:AF117" si="73">U117+V82</f>
        <v>0</v>
      </c>
      <c r="W117" s="7">
        <f t="shared" si="73"/>
        <v>0</v>
      </c>
      <c r="X117" s="7">
        <f t="shared" si="73"/>
        <v>0</v>
      </c>
      <c r="Y117" s="7">
        <f t="shared" si="73"/>
        <v>0</v>
      </c>
      <c r="Z117" s="7">
        <f t="shared" si="73"/>
        <v>0</v>
      </c>
      <c r="AA117" s="7">
        <f t="shared" si="73"/>
        <v>0</v>
      </c>
      <c r="AB117" s="7">
        <f t="shared" si="73"/>
        <v>0</v>
      </c>
      <c r="AC117" s="7">
        <f t="shared" si="73"/>
        <v>0</v>
      </c>
      <c r="AD117" s="7">
        <f t="shared" si="73"/>
        <v>0</v>
      </c>
      <c r="AE117" s="7">
        <f t="shared" si="73"/>
        <v>0</v>
      </c>
      <c r="AF117" s="7">
        <f t="shared" si="73"/>
        <v>0</v>
      </c>
      <c r="AG117" s="7"/>
      <c r="AH117" s="7"/>
    </row>
    <row r="118" spans="1:34" ht="12.75" customHeight="1" outlineLevel="1" x14ac:dyDescent="0.2">
      <c r="A118" s="59"/>
      <c r="B118" s="59"/>
      <c r="D118" s="59"/>
      <c r="E118" s="8"/>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row>
    <row r="119" spans="1:34" ht="12.75" customHeight="1" x14ac:dyDescent="0.2">
      <c r="A119" s="59"/>
      <c r="B119" s="59"/>
      <c r="C119" s="70"/>
      <c r="D119" s="59"/>
      <c r="E119" s="8"/>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row>
    <row r="120" spans="1:34" ht="12.75" customHeight="1" x14ac:dyDescent="0.2">
      <c r="A120" s="59"/>
      <c r="B120" s="132" t="s">
        <v>48</v>
      </c>
      <c r="C120" s="70"/>
      <c r="D120" s="59"/>
      <c r="E120" s="8"/>
      <c r="F120" s="7">
        <f>IF(F70=0,0,F85/(3*F70))</f>
        <v>0</v>
      </c>
      <c r="G120" s="7">
        <f>IF(F70+G70*2=0,0,G85/(F70+G70*2))</f>
        <v>0</v>
      </c>
      <c r="H120" s="7">
        <f>IF(SUM(F70:H70)=0,0,H85/(SUM(F70:H70)))</f>
        <v>0</v>
      </c>
      <c r="I120" s="7">
        <f t="shared" ref="I120:Q120" si="74">IF(SUM(G70:I70)=0,0,I85/(SUM(G70:I70)))</f>
        <v>0</v>
      </c>
      <c r="J120" s="7">
        <f t="shared" si="74"/>
        <v>0</v>
      </c>
      <c r="K120" s="7">
        <f t="shared" si="74"/>
        <v>0</v>
      </c>
      <c r="L120" s="7">
        <f t="shared" si="74"/>
        <v>0</v>
      </c>
      <c r="M120" s="7">
        <f t="shared" si="74"/>
        <v>0</v>
      </c>
      <c r="N120" s="7">
        <f t="shared" si="74"/>
        <v>0</v>
      </c>
      <c r="O120" s="7">
        <f t="shared" si="74"/>
        <v>0</v>
      </c>
      <c r="P120" s="7">
        <f t="shared" si="74"/>
        <v>0</v>
      </c>
      <c r="Q120" s="7">
        <f t="shared" si="74"/>
        <v>0</v>
      </c>
      <c r="R120" s="7"/>
      <c r="S120" s="7"/>
      <c r="T120" s="7"/>
      <c r="U120" s="7">
        <f>IF(SUM(O70:Q70)=0,0,U85/(SUM(O70:Q70)))</f>
        <v>0</v>
      </c>
      <c r="V120" s="7">
        <f t="shared" ref="V120:AF120" si="75">IF(SUM(P70:R70)=0,0,V85/(SUM(P70:R70)))</f>
        <v>0</v>
      </c>
      <c r="W120" s="7">
        <f t="shared" si="75"/>
        <v>0</v>
      </c>
      <c r="X120" s="7">
        <f t="shared" si="75"/>
        <v>0</v>
      </c>
      <c r="Y120" s="7">
        <f t="shared" si="75"/>
        <v>0</v>
      </c>
      <c r="Z120" s="7">
        <f t="shared" si="75"/>
        <v>0</v>
      </c>
      <c r="AA120" s="7">
        <f t="shared" si="75"/>
        <v>0</v>
      </c>
      <c r="AB120" s="7">
        <f t="shared" si="75"/>
        <v>0</v>
      </c>
      <c r="AC120" s="7">
        <f t="shared" si="75"/>
        <v>0</v>
      </c>
      <c r="AD120" s="7">
        <f t="shared" si="75"/>
        <v>0</v>
      </c>
      <c r="AE120" s="7">
        <f t="shared" si="75"/>
        <v>0</v>
      </c>
      <c r="AF120" s="7">
        <f t="shared" si="75"/>
        <v>0</v>
      </c>
      <c r="AG120" s="7"/>
      <c r="AH120" s="7"/>
    </row>
    <row r="121" spans="1:34" ht="12.75" customHeight="1" x14ac:dyDescent="0.2">
      <c r="A121" s="59"/>
      <c r="B121" s="59"/>
      <c r="C121" s="72"/>
      <c r="D121" s="59"/>
      <c r="E121" s="8"/>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row>
    <row r="122" spans="1:34" s="104" customFormat="1" ht="12.75" customHeight="1" x14ac:dyDescent="0.2">
      <c r="A122" s="116"/>
      <c r="B122" s="129" t="s">
        <v>143</v>
      </c>
      <c r="C122" s="120"/>
      <c r="D122" s="116"/>
      <c r="E122" s="121"/>
      <c r="F122" s="119"/>
      <c r="G122" s="119"/>
      <c r="H122" s="119"/>
      <c r="I122" s="119"/>
      <c r="J122" s="119"/>
      <c r="K122" s="119"/>
      <c r="L122" s="119"/>
      <c r="M122" s="119"/>
      <c r="N122" s="119"/>
      <c r="O122" s="119"/>
      <c r="P122" s="119"/>
      <c r="Q122" s="119"/>
      <c r="R122" s="119"/>
      <c r="S122" s="119"/>
      <c r="T122" s="119"/>
      <c r="U122" s="119"/>
      <c r="V122" s="119"/>
      <c r="W122" s="119"/>
      <c r="X122" s="119"/>
      <c r="Y122" s="119"/>
      <c r="Z122" s="119"/>
      <c r="AA122" s="119"/>
      <c r="AB122" s="119"/>
      <c r="AC122" s="119"/>
      <c r="AD122" s="119"/>
      <c r="AE122" s="119"/>
      <c r="AF122" s="119"/>
      <c r="AG122" s="119"/>
      <c r="AH122" s="119"/>
    </row>
    <row r="123" spans="1:34" ht="12.75" customHeight="1" x14ac:dyDescent="0.2">
      <c r="A123" s="59"/>
      <c r="B123" s="59"/>
      <c r="C123" s="127" t="s">
        <v>87</v>
      </c>
      <c r="D123" s="59"/>
      <c r="E123" s="8"/>
      <c r="F123" s="7">
        <f t="shared" ref="F123:G123" si="76">(D8-D21)-(D8-D21)/1.24</f>
        <v>0</v>
      </c>
      <c r="G123" s="7">
        <f t="shared" si="76"/>
        <v>0</v>
      </c>
      <c r="H123" s="7">
        <f>(F8-F21)-(F8-F21)/1.24</f>
        <v>0</v>
      </c>
      <c r="I123" s="7">
        <f>(G8-G21)-(G8-G21)/1.24</f>
        <v>0</v>
      </c>
      <c r="J123" s="7">
        <f>(H8-H21)-(H8-H21)/1.24</f>
        <v>0</v>
      </c>
      <c r="K123" s="7">
        <f t="shared" ref="K123:Q123" si="77">(I8-I21)-(I8-I21)/1.24</f>
        <v>0</v>
      </c>
      <c r="L123" s="7">
        <f t="shared" si="77"/>
        <v>0</v>
      </c>
      <c r="M123" s="7">
        <f t="shared" si="77"/>
        <v>0</v>
      </c>
      <c r="N123" s="7">
        <f t="shared" si="77"/>
        <v>0</v>
      </c>
      <c r="O123" s="7">
        <f t="shared" si="77"/>
        <v>0</v>
      </c>
      <c r="P123" s="7">
        <f t="shared" si="77"/>
        <v>0</v>
      </c>
      <c r="Q123" s="7">
        <f t="shared" si="77"/>
        <v>0</v>
      </c>
      <c r="R123" s="7"/>
      <c r="S123" s="7"/>
      <c r="T123" s="7"/>
      <c r="U123" s="7">
        <f>(P8-P21)-(P8-P21)/1.22</f>
        <v>0</v>
      </c>
      <c r="V123" s="7">
        <f>(Q8-Q21)-(Q8-Q21)/1.22</f>
        <v>0</v>
      </c>
      <c r="W123" s="7">
        <f>(U8-U21)-(U8-U21)/1.22</f>
        <v>0</v>
      </c>
      <c r="X123" s="7">
        <f t="shared" ref="X123:AF123" si="78">(V8-V21)-(V8-V21)/1.22</f>
        <v>0</v>
      </c>
      <c r="Y123" s="7">
        <f t="shared" si="78"/>
        <v>0</v>
      </c>
      <c r="Z123" s="7">
        <f t="shared" si="78"/>
        <v>0</v>
      </c>
      <c r="AA123" s="7">
        <f t="shared" si="78"/>
        <v>0</v>
      </c>
      <c r="AB123" s="7">
        <f t="shared" si="78"/>
        <v>0</v>
      </c>
      <c r="AC123" s="7">
        <f t="shared" si="78"/>
        <v>0</v>
      </c>
      <c r="AD123" s="7">
        <f t="shared" si="78"/>
        <v>0</v>
      </c>
      <c r="AE123" s="7">
        <f t="shared" si="78"/>
        <v>0</v>
      </c>
      <c r="AF123" s="7">
        <f t="shared" si="78"/>
        <v>0</v>
      </c>
      <c r="AG123" s="7"/>
      <c r="AH123" s="7"/>
    </row>
    <row r="124" spans="1:34" ht="12.75" customHeight="1" x14ac:dyDescent="0.2">
      <c r="A124" s="59"/>
      <c r="B124" s="59"/>
      <c r="C124" s="128" t="s">
        <v>88</v>
      </c>
      <c r="D124" s="59"/>
      <c r="E124" s="8"/>
      <c r="F124" s="7">
        <f t="shared" ref="F124:G124" si="79">SUM(D23,D42:D53,D55:D56,D63)-SUM(D23,D42:D53,D55:D56,D63)/1.24</f>
        <v>0</v>
      </c>
      <c r="G124" s="7">
        <f t="shared" si="79"/>
        <v>0</v>
      </c>
      <c r="H124" s="7">
        <f>SUM(F23,F42:F53,F55:F56,F63)-SUM(F23,F42:F53,F55:F56,F63)/1.24</f>
        <v>0</v>
      </c>
      <c r="I124" s="7">
        <f>SUM(G23,G42:G53,G55:G56,G63)-SUM(G23,G42:G53,G55:G56,G63)/1.24</f>
        <v>0</v>
      </c>
      <c r="J124" s="7">
        <f>SUM(H23,H42:H53,H55:H56,H63)-SUM(H23,H42:H53,H55:H56,H63)/1.24</f>
        <v>0</v>
      </c>
      <c r="K124" s="7">
        <f t="shared" ref="K124:Q124" si="80">SUM(I23,I42:I53,I55:I56,I63)-SUM(I23,I42:I53,I55:I56,I63)/1.24</f>
        <v>0</v>
      </c>
      <c r="L124" s="7">
        <f t="shared" si="80"/>
        <v>0</v>
      </c>
      <c r="M124" s="7">
        <f t="shared" si="80"/>
        <v>0</v>
      </c>
      <c r="N124" s="7">
        <f t="shared" si="80"/>
        <v>0</v>
      </c>
      <c r="O124" s="7">
        <f t="shared" si="80"/>
        <v>0</v>
      </c>
      <c r="P124" s="7">
        <f t="shared" si="80"/>
        <v>0</v>
      </c>
      <c r="Q124" s="7">
        <f t="shared" si="80"/>
        <v>0</v>
      </c>
      <c r="R124" s="7"/>
      <c r="S124" s="7"/>
      <c r="T124" s="7"/>
      <c r="U124" s="7">
        <f>SUM(P23,P42:P53,P55:P56,P63)-SUM(P23,P42:P53,P55:P56,P63)/1.22</f>
        <v>0</v>
      </c>
      <c r="V124" s="7">
        <f>SUM(Q23,Q42:Q53,Q55:Q56,Q63)-SUM(Q23,Q42:Q53,Q55:Q56,Q63)/1.22</f>
        <v>0</v>
      </c>
      <c r="W124" s="7">
        <f>SUM(U23,U42:U53,U55:U56,U63)-SUM(U23,U42:U53,U55:U56,U63)/1.22</f>
        <v>0</v>
      </c>
      <c r="X124" s="7">
        <f t="shared" ref="X124:AF124" si="81">SUM(V23,V42:V53,V55:V56,V63)-SUM(V23,V42:V53,V55:V56,V63)/1.22</f>
        <v>0</v>
      </c>
      <c r="Y124" s="7">
        <f t="shared" si="81"/>
        <v>0</v>
      </c>
      <c r="Z124" s="7">
        <f t="shared" si="81"/>
        <v>0</v>
      </c>
      <c r="AA124" s="7">
        <f t="shared" si="81"/>
        <v>0</v>
      </c>
      <c r="AB124" s="7">
        <f t="shared" si="81"/>
        <v>0</v>
      </c>
      <c r="AC124" s="7">
        <f t="shared" si="81"/>
        <v>0</v>
      </c>
      <c r="AD124" s="7">
        <f t="shared" si="81"/>
        <v>0</v>
      </c>
      <c r="AE124" s="7">
        <f t="shared" si="81"/>
        <v>0</v>
      </c>
      <c r="AF124" s="7">
        <f t="shared" si="81"/>
        <v>0</v>
      </c>
      <c r="AG124" s="7"/>
      <c r="AH124" s="7"/>
    </row>
    <row r="125" spans="1:34" ht="12.75" customHeight="1" x14ac:dyDescent="0.2">
      <c r="A125" s="59"/>
      <c r="B125" s="59"/>
      <c r="C125" s="127" t="s">
        <v>123</v>
      </c>
      <c r="D125" s="59"/>
      <c r="E125" s="8"/>
      <c r="F125" s="7">
        <f t="shared" ref="F125:G125" si="82">F124-F123</f>
        <v>0</v>
      </c>
      <c r="G125" s="7">
        <f t="shared" si="82"/>
        <v>0</v>
      </c>
      <c r="H125" s="7">
        <f>H124-H123</f>
        <v>0</v>
      </c>
      <c r="I125" s="7">
        <f t="shared" ref="I125:Q125" si="83">I124-I123</f>
        <v>0</v>
      </c>
      <c r="J125" s="7">
        <f t="shared" si="83"/>
        <v>0</v>
      </c>
      <c r="K125" s="7">
        <f t="shared" si="83"/>
        <v>0</v>
      </c>
      <c r="L125" s="7">
        <f t="shared" si="83"/>
        <v>0</v>
      </c>
      <c r="M125" s="7">
        <f t="shared" si="83"/>
        <v>0</v>
      </c>
      <c r="N125" s="7">
        <f t="shared" si="83"/>
        <v>0</v>
      </c>
      <c r="O125" s="7">
        <f t="shared" si="83"/>
        <v>0</v>
      </c>
      <c r="P125" s="7">
        <f t="shared" si="83"/>
        <v>0</v>
      </c>
      <c r="Q125" s="7">
        <f t="shared" si="83"/>
        <v>0</v>
      </c>
      <c r="R125" s="7"/>
      <c r="S125" s="7"/>
      <c r="T125" s="7"/>
      <c r="U125" s="3">
        <f t="shared" ref="U125:AF125" si="84">U124-U123</f>
        <v>0</v>
      </c>
      <c r="V125" s="7">
        <f t="shared" si="84"/>
        <v>0</v>
      </c>
      <c r="W125" s="7">
        <f t="shared" si="84"/>
        <v>0</v>
      </c>
      <c r="X125" s="7">
        <f t="shared" si="84"/>
        <v>0</v>
      </c>
      <c r="Y125" s="7">
        <f t="shared" si="84"/>
        <v>0</v>
      </c>
      <c r="Z125" s="7">
        <f t="shared" si="84"/>
        <v>0</v>
      </c>
      <c r="AA125" s="7">
        <f t="shared" si="84"/>
        <v>0</v>
      </c>
      <c r="AB125" s="7">
        <f t="shared" si="84"/>
        <v>0</v>
      </c>
      <c r="AC125" s="7">
        <f t="shared" si="84"/>
        <v>0</v>
      </c>
      <c r="AD125" s="7">
        <f t="shared" si="84"/>
        <v>0</v>
      </c>
      <c r="AE125" s="7">
        <f t="shared" si="84"/>
        <v>0</v>
      </c>
      <c r="AF125" s="7">
        <f t="shared" si="84"/>
        <v>0</v>
      </c>
      <c r="AG125" s="7"/>
      <c r="AH125" s="7"/>
    </row>
    <row r="126" spans="1:34" ht="12.75" customHeight="1" x14ac:dyDescent="0.2">
      <c r="A126" s="59"/>
      <c r="B126" s="59"/>
      <c r="C126" s="127" t="s">
        <v>125</v>
      </c>
      <c r="D126" s="59"/>
      <c r="E126" s="8"/>
      <c r="F126" s="134">
        <f t="shared" ref="F126:G126" si="85">E126+E127+F125</f>
        <v>0</v>
      </c>
      <c r="G126" s="134">
        <f t="shared" si="85"/>
        <v>0</v>
      </c>
      <c r="H126" s="134">
        <f>G126+G127+H125</f>
        <v>0</v>
      </c>
      <c r="I126" s="134">
        <f t="shared" ref="I126:Q126" si="86">H126+H127+I125</f>
        <v>0</v>
      </c>
      <c r="J126" s="134">
        <f t="shared" si="86"/>
        <v>0</v>
      </c>
      <c r="K126" s="134">
        <f t="shared" si="86"/>
        <v>0</v>
      </c>
      <c r="L126" s="134">
        <f t="shared" si="86"/>
        <v>0</v>
      </c>
      <c r="M126" s="134">
        <f t="shared" si="86"/>
        <v>0</v>
      </c>
      <c r="N126" s="134">
        <f t="shared" si="86"/>
        <v>0</v>
      </c>
      <c r="O126" s="134">
        <f t="shared" si="86"/>
        <v>0</v>
      </c>
      <c r="P126" s="134">
        <f t="shared" si="86"/>
        <v>0</v>
      </c>
      <c r="Q126" s="134">
        <f t="shared" si="86"/>
        <v>0</v>
      </c>
      <c r="R126" s="7"/>
      <c r="S126" s="7"/>
      <c r="T126" s="7"/>
      <c r="U126" s="3">
        <f>Q126+Q127+U125</f>
        <v>0</v>
      </c>
      <c r="V126" s="134">
        <f>U126+U127+V125</f>
        <v>0</v>
      </c>
      <c r="W126" s="134">
        <f>V126+V127+W125</f>
        <v>0</v>
      </c>
      <c r="X126" s="134">
        <f t="shared" ref="X126:AF126" si="87">W126+W127+X125</f>
        <v>0</v>
      </c>
      <c r="Y126" s="134">
        <f t="shared" si="87"/>
        <v>0</v>
      </c>
      <c r="Z126" s="134">
        <f t="shared" si="87"/>
        <v>0</v>
      </c>
      <c r="AA126" s="134">
        <f t="shared" si="87"/>
        <v>0</v>
      </c>
      <c r="AB126" s="134">
        <f t="shared" si="87"/>
        <v>0</v>
      </c>
      <c r="AC126" s="134">
        <f t="shared" si="87"/>
        <v>0</v>
      </c>
      <c r="AD126" s="134">
        <f t="shared" si="87"/>
        <v>0</v>
      </c>
      <c r="AE126" s="134">
        <f t="shared" si="87"/>
        <v>0</v>
      </c>
      <c r="AF126" s="134">
        <f t="shared" si="87"/>
        <v>0</v>
      </c>
      <c r="AG126" s="7"/>
      <c r="AH126" s="7"/>
    </row>
    <row r="127" spans="1:34" ht="12.75" customHeight="1" x14ac:dyDescent="0.2">
      <c r="A127" s="59"/>
      <c r="B127" s="59"/>
      <c r="C127" s="127" t="s">
        <v>124</v>
      </c>
      <c r="D127" s="59"/>
      <c r="E127" s="8"/>
      <c r="F127" s="3">
        <f t="shared" ref="F127:G127" si="88">F66</f>
        <v>0</v>
      </c>
      <c r="G127" s="3">
        <f t="shared" si="88"/>
        <v>0</v>
      </c>
      <c r="H127" s="3">
        <f>H66</f>
        <v>0</v>
      </c>
      <c r="I127" s="3">
        <f t="shared" ref="I127:Q127" si="89">I66</f>
        <v>0</v>
      </c>
      <c r="J127" s="3">
        <f t="shared" si="89"/>
        <v>0</v>
      </c>
      <c r="K127" s="3">
        <f t="shared" si="89"/>
        <v>0</v>
      </c>
      <c r="L127" s="3">
        <f t="shared" si="89"/>
        <v>0</v>
      </c>
      <c r="M127" s="3">
        <f t="shared" si="89"/>
        <v>0</v>
      </c>
      <c r="N127" s="3">
        <f t="shared" si="89"/>
        <v>0</v>
      </c>
      <c r="O127" s="3">
        <f t="shared" si="89"/>
        <v>0</v>
      </c>
      <c r="P127" s="3">
        <f t="shared" si="89"/>
        <v>0</v>
      </c>
      <c r="Q127" s="3">
        <f t="shared" si="89"/>
        <v>0</v>
      </c>
      <c r="R127" s="7"/>
      <c r="S127" s="7"/>
      <c r="T127" s="7"/>
      <c r="U127" s="3">
        <f>U66</f>
        <v>0</v>
      </c>
      <c r="V127" s="3">
        <f>V66</f>
        <v>0</v>
      </c>
      <c r="W127" s="3">
        <f>W66</f>
        <v>0</v>
      </c>
      <c r="X127" s="3">
        <f t="shared" ref="X127:AF127" si="90">X66</f>
        <v>0</v>
      </c>
      <c r="Y127" s="3">
        <f t="shared" si="90"/>
        <v>0</v>
      </c>
      <c r="Z127" s="3">
        <f t="shared" si="90"/>
        <v>0</v>
      </c>
      <c r="AA127" s="3">
        <f t="shared" si="90"/>
        <v>0</v>
      </c>
      <c r="AB127" s="3">
        <f t="shared" si="90"/>
        <v>0</v>
      </c>
      <c r="AC127" s="3">
        <f t="shared" si="90"/>
        <v>0</v>
      </c>
      <c r="AD127" s="3">
        <f t="shared" si="90"/>
        <v>0</v>
      </c>
      <c r="AE127" s="3">
        <f t="shared" si="90"/>
        <v>0</v>
      </c>
      <c r="AF127" s="3">
        <f t="shared" si="90"/>
        <v>0</v>
      </c>
      <c r="AG127" s="7"/>
      <c r="AH127" s="7"/>
    </row>
    <row r="128" spans="1:34" ht="10.5" customHeight="1" x14ac:dyDescent="0.2">
      <c r="C128" s="60"/>
    </row>
    <row r="129" spans="1:34" ht="12.6" customHeight="1" x14ac:dyDescent="0.2">
      <c r="A129" s="59"/>
      <c r="B129" s="59"/>
      <c r="C129" s="59"/>
      <c r="D129" s="59"/>
      <c r="E129" s="8"/>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row>
    <row r="130" spans="1:34" ht="12.6" customHeight="1" x14ac:dyDescent="0.2">
      <c r="A130" s="59"/>
      <c r="B130" s="59"/>
      <c r="C130" s="59"/>
      <c r="D130" s="59"/>
      <c r="E130" s="8"/>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row>
    <row r="131" spans="1:34" ht="12.6" customHeight="1" x14ac:dyDescent="0.2">
      <c r="A131" s="59"/>
      <c r="B131" s="59"/>
      <c r="C131" s="59"/>
      <c r="D131" s="59"/>
      <c r="E131" s="8"/>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row>
  </sheetData>
  <phoneticPr fontId="0" type="noConversion"/>
  <hyperlinks>
    <hyperlink ref="O2" location="Kassavirtalaskelman_ohjeet" display="Kaassvrtalasklseman ohjteet"/>
    <hyperlink ref="A34" location="Palkat_brutto" display="PALKAT (brutto)"/>
    <hyperlink ref="B36" location="Henkilösivukulut" display="Henkilösivukulut"/>
    <hyperlink ref="B37" location="Työnantajatilitys__10._pvä" display="Työnantajatilitys (10. pvä) "/>
    <hyperlink ref="B38" location="Vapaaehtoiset_henkilöstökulut" display="Vapaaehtoiset henkilöstökulut "/>
    <hyperlink ref="B42" location="Toimiston_vuokra" display="Toimiston vuokra"/>
    <hyperlink ref="B43" location="Muut_vuokrat__mm.leasing" display="Muut vuokrat (mm.leasing)"/>
    <hyperlink ref="B45" location="Toimistopalvelut" display="Toimistopalvelut"/>
    <hyperlink ref="B46" location="Edustuskulut" display="Edustuskulut"/>
    <hyperlink ref="B47" location="Mainoskulut__messut" display="Mainoskulut, messut"/>
    <hyperlink ref="B48" location="Lankapuhelin__faksi__gsm" display="Lankapuhelin, faksi, gsm"/>
    <hyperlink ref="B49" location="Internet__tietoliikenne" display="Internet, tietoliikenne"/>
    <hyperlink ref="B50" location="Kirjanpito_ja_tilintarkastus" display="Kirjanpito ja tilintarkastus"/>
    <hyperlink ref="B51" location="Vakuutukset" display="Vakuutukset"/>
    <hyperlink ref="B52" location="Rahti" display="Rahti"/>
    <hyperlink ref="B54" location="Muut_alvittomat_kulut" display="Muut alvittomat kulut"/>
    <hyperlink ref="B59" location="Investoinnit" display="Investoinnit"/>
    <hyperlink ref="A66" location="Arvonlisävero" display="Arvonlisävero"/>
    <hyperlink ref="A67" location="Muut_verot" display="Muut verot"/>
    <hyperlink ref="C80" location="Osakepääoma" display="Osakepääoma"/>
    <hyperlink ref="B84" location="KK_n_alkukassa" display="KK:N ALKUKASSA"/>
    <hyperlink ref="B85" location="KK_n_loppukassa" display="KK:N LOPPUKASSA"/>
    <hyperlink ref="B93" location="Kirjanpidon_tulos" display="KIRJANPIDON TULOS"/>
    <hyperlink ref="B94" location="Tavoitekassa" display="TAVOITEKASSA"/>
    <hyperlink ref="B100" location="Kassa" display="KASSA"/>
    <hyperlink ref="C101" location="Liiketoiminta" display="LIIKETOIMINTA"/>
    <hyperlink ref="C105" location="Avustukset" display="AVUSTUKSET"/>
    <hyperlink ref="C109" location="Lainat" display="LAINAT"/>
    <hyperlink ref="B113" location="Kumulatiivinen_tulos" display="KUMULATIIVINEN TULOS"/>
    <hyperlink ref="B120" location="Kassan_riittävyys" display="KASSAN RIITTÄVYYS"/>
    <hyperlink ref="B122" location="Alv_laskelma" display="ALV LASKELMA"/>
    <hyperlink ref="C123" location="Myynnin_ALV" display="Myyynnin Alv"/>
    <hyperlink ref="C124" location="Oston_Alv" display="Oston Alv"/>
    <hyperlink ref="C125" location="Kuukauden_Alv" display="Kuukauden Alv"/>
    <hyperlink ref="C126" location="Alv_saldo_ennen_maksuja" display="Alv saldo ennen maksuja"/>
    <hyperlink ref="C127" location="Maksettu_Alv" display="Maksettu Alv"/>
    <hyperlink ref="A30" location="Liiketoiminnan_muut_tuotot" display="Liiketoiminnan muut tuotot"/>
  </hyperlinks>
  <pageMargins left="0.2" right="0.25" top="0.18" bottom="0.2" header="0" footer="0.17"/>
  <pageSetup paperSize="9" scale="3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61"/>
  <sheetViews>
    <sheetView showGridLines="0" topLeftCell="A4" workbookViewId="0">
      <selection activeCell="N66" sqref="N66"/>
    </sheetView>
  </sheetViews>
  <sheetFormatPr defaultRowHeight="12.75" x14ac:dyDescent="0.2"/>
  <cols>
    <col min="14" max="14" width="10.42578125" customWidth="1"/>
    <col min="15" max="15" width="21.140625" customWidth="1"/>
    <col min="16" max="16" width="17.5703125" customWidth="1"/>
    <col min="17" max="17" width="11.42578125" customWidth="1"/>
  </cols>
  <sheetData>
    <row r="1" spans="1:10" ht="15" x14ac:dyDescent="0.25">
      <c r="A1" s="77" t="s">
        <v>131</v>
      </c>
      <c r="F1" s="78" t="s">
        <v>133</v>
      </c>
    </row>
    <row r="3" spans="1:10" x14ac:dyDescent="0.2">
      <c r="A3" s="9" t="s">
        <v>189</v>
      </c>
      <c r="J3" s="9" t="s">
        <v>188</v>
      </c>
    </row>
    <row r="25" spans="1:10" x14ac:dyDescent="0.2">
      <c r="A25" s="9" t="s">
        <v>71</v>
      </c>
      <c r="J25" s="9" t="s">
        <v>52</v>
      </c>
    </row>
    <row r="47" spans="1:12" x14ac:dyDescent="0.2">
      <c r="A47" s="9" t="s">
        <v>50</v>
      </c>
      <c r="K47" s="9" t="s">
        <v>47</v>
      </c>
      <c r="L47" s="26"/>
    </row>
    <row r="49" spans="11:16" ht="25.5" x14ac:dyDescent="0.2">
      <c r="K49" s="32" t="s">
        <v>53</v>
      </c>
      <c r="L49" s="32" t="s">
        <v>54</v>
      </c>
      <c r="N49" s="33" t="s">
        <v>56</v>
      </c>
      <c r="O49" s="34" t="s">
        <v>55</v>
      </c>
      <c r="P49" s="32" t="s">
        <v>59</v>
      </c>
    </row>
    <row r="50" spans="11:16" x14ac:dyDescent="0.2">
      <c r="K50" s="27">
        <v>1</v>
      </c>
      <c r="L50" s="31">
        <f>Kassavirta!F120</f>
        <v>0</v>
      </c>
      <c r="N50" s="35" t="s">
        <v>57</v>
      </c>
      <c r="O50" s="35" t="s">
        <v>58</v>
      </c>
      <c r="P50" s="35" t="s">
        <v>66</v>
      </c>
    </row>
    <row r="51" spans="11:16" x14ac:dyDescent="0.2">
      <c r="K51" s="27">
        <v>2</v>
      </c>
      <c r="L51" s="31">
        <f>Kassavirta!G120</f>
        <v>0</v>
      </c>
      <c r="N51" s="35" t="s">
        <v>60</v>
      </c>
      <c r="O51" s="35" t="s">
        <v>61</v>
      </c>
      <c r="P51" s="35" t="s">
        <v>66</v>
      </c>
    </row>
    <row r="52" spans="11:16" x14ac:dyDescent="0.2">
      <c r="K52" s="27">
        <v>3</v>
      </c>
      <c r="L52" s="31">
        <f>Kassavirta!H120</f>
        <v>0</v>
      </c>
      <c r="N52" s="35" t="s">
        <v>64</v>
      </c>
      <c r="O52" s="35" t="s">
        <v>62</v>
      </c>
      <c r="P52" s="35" t="s">
        <v>67</v>
      </c>
    </row>
    <row r="53" spans="11:16" x14ac:dyDescent="0.2">
      <c r="K53" s="27">
        <v>4</v>
      </c>
      <c r="L53" s="31">
        <f>Kassavirta!I120</f>
        <v>0</v>
      </c>
      <c r="N53" s="35" t="s">
        <v>65</v>
      </c>
      <c r="O53" s="35" t="s">
        <v>63</v>
      </c>
      <c r="P53" s="35" t="s">
        <v>68</v>
      </c>
    </row>
    <row r="54" spans="11:16" x14ac:dyDescent="0.2">
      <c r="K54" s="27">
        <v>5</v>
      </c>
      <c r="L54" s="31">
        <f>Kassavirta!J120</f>
        <v>0</v>
      </c>
    </row>
    <row r="55" spans="11:16" x14ac:dyDescent="0.2">
      <c r="K55" s="27">
        <v>6</v>
      </c>
      <c r="L55" s="31">
        <f>Kassavirta!K120</f>
        <v>0</v>
      </c>
      <c r="N55" s="9" t="s">
        <v>69</v>
      </c>
    </row>
    <row r="56" spans="11:16" x14ac:dyDescent="0.2">
      <c r="K56" s="27">
        <v>7</v>
      </c>
      <c r="L56" s="31">
        <f>Kassavirta!L120</f>
        <v>0</v>
      </c>
      <c r="N56" t="s">
        <v>70</v>
      </c>
    </row>
    <row r="57" spans="11:16" x14ac:dyDescent="0.2">
      <c r="K57" s="27">
        <v>8</v>
      </c>
      <c r="L57" s="31">
        <f>Kassavirta!M120</f>
        <v>0</v>
      </c>
    </row>
    <row r="58" spans="11:16" x14ac:dyDescent="0.2">
      <c r="K58" s="27">
        <v>9</v>
      </c>
      <c r="L58" s="31">
        <f>Kassavirta!N120</f>
        <v>0</v>
      </c>
    </row>
    <row r="59" spans="11:16" x14ac:dyDescent="0.2">
      <c r="K59" s="27">
        <v>10</v>
      </c>
      <c r="L59" s="31">
        <f>Kassavirta!O120</f>
        <v>0</v>
      </c>
    </row>
    <row r="60" spans="11:16" x14ac:dyDescent="0.2">
      <c r="K60" s="27">
        <v>11</v>
      </c>
      <c r="L60" s="31">
        <f>Kassavirta!P120</f>
        <v>0</v>
      </c>
    </row>
    <row r="61" spans="11:16" x14ac:dyDescent="0.2">
      <c r="K61" s="27">
        <v>12</v>
      </c>
      <c r="L61" s="31">
        <f>Kassavirta!Q120</f>
        <v>0</v>
      </c>
    </row>
  </sheetData>
  <phoneticPr fontId="0" type="noConversion"/>
  <conditionalFormatting sqref="L50:L61">
    <cfRule type="cellIs" dxfId="5" priority="1" stopIfTrue="1" operator="greaterThan">
      <formula>1</formula>
    </cfRule>
    <cfRule type="cellIs" dxfId="4" priority="2" stopIfTrue="1" operator="between">
      <formula>0.3</formula>
      <formula>1</formula>
    </cfRule>
    <cfRule type="cellIs" dxfId="3" priority="3" stopIfTrue="1" operator="lessThan">
      <formula>0.3</formula>
    </cfRule>
  </conditionalFormatting>
  <hyperlinks>
    <hyperlink ref="F1" location="Kassavirtalaskelman_kuvaajat" display="Kuvaajien ohjeet"/>
  </hyperlinks>
  <pageMargins left="0.53" right="0.25" top="1" bottom="1" header="0.4921259845" footer="0.4921259845"/>
  <pageSetup paperSize="9" scale="5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61"/>
  <sheetViews>
    <sheetView showGridLines="0" workbookViewId="0">
      <selection activeCell="J4" sqref="J4"/>
    </sheetView>
  </sheetViews>
  <sheetFormatPr defaultRowHeight="12.75" x14ac:dyDescent="0.2"/>
  <cols>
    <col min="1" max="8" width="9.85546875" customWidth="1"/>
    <col min="14" max="14" width="10.42578125" customWidth="1"/>
    <col min="15" max="15" width="21.140625" customWidth="1"/>
    <col min="16" max="16" width="17.5703125" customWidth="1"/>
    <col min="17" max="17" width="11.42578125" customWidth="1"/>
  </cols>
  <sheetData>
    <row r="1" spans="1:10" ht="15" x14ac:dyDescent="0.25">
      <c r="A1" s="77" t="s">
        <v>132</v>
      </c>
      <c r="F1" s="78" t="s">
        <v>133</v>
      </c>
    </row>
    <row r="3" spans="1:10" x14ac:dyDescent="0.2">
      <c r="A3" s="9" t="s">
        <v>189</v>
      </c>
      <c r="J3" s="9" t="s">
        <v>188</v>
      </c>
    </row>
    <row r="25" spans="1:10" x14ac:dyDescent="0.2">
      <c r="A25" s="9" t="s">
        <v>71</v>
      </c>
      <c r="J25" s="9" t="s">
        <v>52</v>
      </c>
    </row>
    <row r="47" spans="1:12" x14ac:dyDescent="0.2">
      <c r="A47" s="9" t="s">
        <v>50</v>
      </c>
      <c r="K47" s="9" t="s">
        <v>47</v>
      </c>
      <c r="L47" s="26"/>
    </row>
    <row r="49" spans="11:16" ht="25.5" x14ac:dyDescent="0.2">
      <c r="K49" s="32" t="s">
        <v>53</v>
      </c>
      <c r="L49" s="32" t="s">
        <v>54</v>
      </c>
      <c r="N49" s="33" t="s">
        <v>56</v>
      </c>
      <c r="O49" s="34" t="s">
        <v>55</v>
      </c>
      <c r="P49" s="32" t="s">
        <v>59</v>
      </c>
    </row>
    <row r="50" spans="11:16" x14ac:dyDescent="0.2">
      <c r="K50" s="27">
        <v>1</v>
      </c>
      <c r="L50" s="31">
        <f>Kassavirta!U120</f>
        <v>0</v>
      </c>
      <c r="N50" s="35" t="s">
        <v>57</v>
      </c>
      <c r="O50" s="35" t="s">
        <v>58</v>
      </c>
      <c r="P50" s="35" t="s">
        <v>66</v>
      </c>
    </row>
    <row r="51" spans="11:16" x14ac:dyDescent="0.2">
      <c r="K51" s="27">
        <v>2</v>
      </c>
      <c r="L51" s="31">
        <f>Kassavirta!V120</f>
        <v>0</v>
      </c>
      <c r="N51" s="35" t="s">
        <v>60</v>
      </c>
      <c r="O51" s="35" t="s">
        <v>61</v>
      </c>
      <c r="P51" s="35" t="s">
        <v>66</v>
      </c>
    </row>
    <row r="52" spans="11:16" x14ac:dyDescent="0.2">
      <c r="K52" s="27">
        <v>3</v>
      </c>
      <c r="L52" s="31">
        <f>Kassavirta!W120</f>
        <v>0</v>
      </c>
      <c r="N52" s="35" t="s">
        <v>64</v>
      </c>
      <c r="O52" s="35" t="s">
        <v>62</v>
      </c>
      <c r="P52" s="35" t="s">
        <v>67</v>
      </c>
    </row>
    <row r="53" spans="11:16" x14ac:dyDescent="0.2">
      <c r="K53" s="27">
        <v>4</v>
      </c>
      <c r="L53" s="31">
        <f>Kassavirta!X120</f>
        <v>0</v>
      </c>
      <c r="N53" s="35" t="s">
        <v>65</v>
      </c>
      <c r="O53" s="35" t="s">
        <v>63</v>
      </c>
      <c r="P53" s="35" t="s">
        <v>68</v>
      </c>
    </row>
    <row r="54" spans="11:16" x14ac:dyDescent="0.2">
      <c r="K54" s="27">
        <v>5</v>
      </c>
      <c r="L54" s="31">
        <f>Kassavirta!Y120</f>
        <v>0</v>
      </c>
    </row>
    <row r="55" spans="11:16" x14ac:dyDescent="0.2">
      <c r="K55" s="27">
        <v>6</v>
      </c>
      <c r="L55" s="31">
        <f>Kassavirta!Z120</f>
        <v>0</v>
      </c>
      <c r="N55" s="9" t="s">
        <v>69</v>
      </c>
    </row>
    <row r="56" spans="11:16" x14ac:dyDescent="0.2">
      <c r="K56" s="27">
        <v>7</v>
      </c>
      <c r="L56" s="31">
        <f>Kassavirta!AA120</f>
        <v>0</v>
      </c>
      <c r="N56" t="s">
        <v>70</v>
      </c>
    </row>
    <row r="57" spans="11:16" x14ac:dyDescent="0.2">
      <c r="K57" s="27">
        <v>8</v>
      </c>
      <c r="L57" s="31">
        <f>Kassavirta!AB120</f>
        <v>0</v>
      </c>
    </row>
    <row r="58" spans="11:16" x14ac:dyDescent="0.2">
      <c r="K58" s="27">
        <v>9</v>
      </c>
      <c r="L58" s="31">
        <f>Kassavirta!AC120</f>
        <v>0</v>
      </c>
    </row>
    <row r="59" spans="11:16" x14ac:dyDescent="0.2">
      <c r="K59" s="27">
        <v>10</v>
      </c>
      <c r="L59" s="31">
        <f>Kassavirta!AD120</f>
        <v>0</v>
      </c>
    </row>
    <row r="60" spans="11:16" x14ac:dyDescent="0.2">
      <c r="K60" s="27">
        <v>11</v>
      </c>
      <c r="L60" s="31">
        <f>Kassavirta!AE120</f>
        <v>0</v>
      </c>
    </row>
    <row r="61" spans="11:16" x14ac:dyDescent="0.2">
      <c r="K61" s="27">
        <v>12</v>
      </c>
      <c r="L61" s="31">
        <f>Kassavirta!AF120</f>
        <v>0</v>
      </c>
    </row>
  </sheetData>
  <phoneticPr fontId="0" type="noConversion"/>
  <conditionalFormatting sqref="L50:L61">
    <cfRule type="cellIs" dxfId="2" priority="1" stopIfTrue="1" operator="greaterThan">
      <formula>1</formula>
    </cfRule>
    <cfRule type="cellIs" dxfId="1" priority="2" stopIfTrue="1" operator="between">
      <formula>0.3</formula>
      <formula>1</formula>
    </cfRule>
    <cfRule type="cellIs" dxfId="0" priority="3" stopIfTrue="1" operator="lessThan">
      <formula>0.3</formula>
    </cfRule>
  </conditionalFormatting>
  <hyperlinks>
    <hyperlink ref="F1" location="Kassavirtalaskelman_kuvaajat" display="Kuvaajien ohjeet"/>
  </hyperlinks>
  <pageMargins left="0.53" right="0.25" top="1" bottom="1" header="0.4921259845" footer="0.4921259845"/>
  <pageSetup paperSize="9" scale="55"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E66"/>
  <sheetViews>
    <sheetView showGridLines="0" topLeftCell="A42" zoomScaleNormal="100" workbookViewId="0">
      <selection activeCell="B54" sqref="B54"/>
    </sheetView>
  </sheetViews>
  <sheetFormatPr defaultRowHeight="12.75" x14ac:dyDescent="0.2"/>
  <cols>
    <col min="1" max="1" width="30.42578125" style="49" customWidth="1"/>
    <col min="2" max="2" width="72.5703125" style="49" customWidth="1"/>
    <col min="4" max="4" width="35.42578125" customWidth="1"/>
  </cols>
  <sheetData>
    <row r="1" spans="1:5" x14ac:dyDescent="0.2">
      <c r="A1" s="48"/>
    </row>
    <row r="2" spans="1:5" ht="15.75" x14ac:dyDescent="0.25">
      <c r="A2" s="76" t="s">
        <v>106</v>
      </c>
      <c r="B2" s="136" t="s">
        <v>191</v>
      </c>
      <c r="D2" s="75" t="s">
        <v>100</v>
      </c>
    </row>
    <row r="3" spans="1:5" ht="15.75" x14ac:dyDescent="0.2">
      <c r="A3" s="76"/>
      <c r="D3" s="9"/>
    </row>
    <row r="4" spans="1:5" ht="15.75" x14ac:dyDescent="0.2">
      <c r="A4" s="76"/>
      <c r="D4" s="2" t="s">
        <v>104</v>
      </c>
    </row>
    <row r="5" spans="1:5" ht="15.75" x14ac:dyDescent="0.2">
      <c r="A5" s="76"/>
      <c r="D5" s="2" t="s">
        <v>105</v>
      </c>
    </row>
    <row r="6" spans="1:5" ht="15.75" x14ac:dyDescent="0.2">
      <c r="A6" s="76"/>
      <c r="D6" s="2"/>
    </row>
    <row r="7" spans="1:5" ht="15.75" x14ac:dyDescent="0.2">
      <c r="A7" s="76"/>
      <c r="D7" s="9" t="s">
        <v>174</v>
      </c>
      <c r="E7" s="123">
        <v>0.3</v>
      </c>
    </row>
    <row r="8" spans="1:5" ht="15.75" x14ac:dyDescent="0.2">
      <c r="A8" s="76"/>
    </row>
    <row r="9" spans="1:5" ht="15.75" x14ac:dyDescent="0.2">
      <c r="A9" s="76"/>
    </row>
    <row r="10" spans="1:5" x14ac:dyDescent="0.2">
      <c r="A10" s="50"/>
      <c r="D10" s="48"/>
      <c r="E10" s="49"/>
    </row>
    <row r="11" spans="1:5" x14ac:dyDescent="0.2">
      <c r="A11" s="138"/>
      <c r="B11" s="138"/>
      <c r="D11" s="48"/>
      <c r="E11" s="49"/>
    </row>
    <row r="12" spans="1:5" x14ac:dyDescent="0.2">
      <c r="A12" s="48"/>
      <c r="D12" s="48"/>
      <c r="E12" s="49"/>
    </row>
    <row r="13" spans="1:5" x14ac:dyDescent="0.2">
      <c r="A13" s="48"/>
      <c r="D13" s="48"/>
      <c r="E13" s="49"/>
    </row>
    <row r="14" spans="1:5" x14ac:dyDescent="0.2">
      <c r="A14" s="48"/>
      <c r="D14" s="48"/>
      <c r="E14" s="49"/>
    </row>
    <row r="15" spans="1:5" x14ac:dyDescent="0.2">
      <c r="A15" s="48"/>
      <c r="D15" s="48"/>
      <c r="E15" s="49"/>
    </row>
    <row r="16" spans="1:5" x14ac:dyDescent="0.2">
      <c r="A16" s="48" t="s">
        <v>126</v>
      </c>
    </row>
    <row r="17" spans="1:2" x14ac:dyDescent="0.2">
      <c r="A17" s="48"/>
    </row>
    <row r="18" spans="1:2" x14ac:dyDescent="0.2">
      <c r="A18" s="122" t="s">
        <v>107</v>
      </c>
      <c r="B18" s="122" t="s">
        <v>108</v>
      </c>
    </row>
    <row r="19" spans="1:2" ht="63.75" x14ac:dyDescent="0.2">
      <c r="A19" s="79" t="s">
        <v>142</v>
      </c>
      <c r="B19" s="74" t="s">
        <v>175</v>
      </c>
    </row>
    <row r="20" spans="1:2" ht="76.5" x14ac:dyDescent="0.2">
      <c r="A20" s="79" t="s">
        <v>16</v>
      </c>
      <c r="B20" s="74" t="s">
        <v>159</v>
      </c>
    </row>
    <row r="21" spans="1:2" ht="25.5" x14ac:dyDescent="0.2">
      <c r="A21" s="79" t="s">
        <v>171</v>
      </c>
      <c r="B21" s="74" t="s">
        <v>112</v>
      </c>
    </row>
    <row r="22" spans="1:2" ht="25.5" x14ac:dyDescent="0.2">
      <c r="A22" s="79" t="s">
        <v>162</v>
      </c>
      <c r="B22" s="74" t="s">
        <v>163</v>
      </c>
    </row>
    <row r="23" spans="1:2" x14ac:dyDescent="0.2">
      <c r="A23" s="79" t="s">
        <v>34</v>
      </c>
      <c r="B23" s="74"/>
    </row>
    <row r="24" spans="1:2" x14ac:dyDescent="0.2">
      <c r="A24" s="79" t="s">
        <v>7</v>
      </c>
      <c r="B24" s="74" t="s">
        <v>109</v>
      </c>
    </row>
    <row r="25" spans="1:2" x14ac:dyDescent="0.2">
      <c r="A25" s="79" t="s">
        <v>17</v>
      </c>
      <c r="B25" s="74" t="s">
        <v>110</v>
      </c>
    </row>
    <row r="26" spans="1:2" x14ac:dyDescent="0.2">
      <c r="A26" s="79" t="s">
        <v>94</v>
      </c>
      <c r="B26" s="74" t="s">
        <v>147</v>
      </c>
    </row>
    <row r="27" spans="1:2" x14ac:dyDescent="0.2">
      <c r="A27" s="79" t="s">
        <v>19</v>
      </c>
      <c r="B27" s="74"/>
    </row>
    <row r="28" spans="1:2" x14ac:dyDescent="0.2">
      <c r="A28" s="79" t="s">
        <v>8</v>
      </c>
      <c r="B28" s="74"/>
    </row>
    <row r="29" spans="1:2" x14ac:dyDescent="0.2">
      <c r="A29" s="79" t="s">
        <v>29</v>
      </c>
      <c r="B29" s="74"/>
    </row>
    <row r="30" spans="1:2" x14ac:dyDescent="0.2">
      <c r="A30" s="79" t="s">
        <v>10</v>
      </c>
      <c r="B30" s="74" t="s">
        <v>148</v>
      </c>
    </row>
    <row r="31" spans="1:2" x14ac:dyDescent="0.2">
      <c r="A31" s="79" t="s">
        <v>22</v>
      </c>
      <c r="B31" s="74"/>
    </row>
    <row r="32" spans="1:2" ht="38.25" x14ac:dyDescent="0.2">
      <c r="A32" s="79" t="s">
        <v>23</v>
      </c>
      <c r="B32" s="74" t="s">
        <v>172</v>
      </c>
    </row>
    <row r="33" spans="1:2" x14ac:dyDescent="0.2">
      <c r="A33" s="79" t="s">
        <v>5</v>
      </c>
      <c r="B33" s="80"/>
    </row>
    <row r="34" spans="1:2" x14ac:dyDescent="0.2">
      <c r="A34" s="79" t="s">
        <v>4</v>
      </c>
      <c r="B34" s="80"/>
    </row>
    <row r="35" spans="1:2" x14ac:dyDescent="0.2">
      <c r="A35" s="79" t="s">
        <v>6</v>
      </c>
      <c r="B35" s="74"/>
    </row>
    <row r="36" spans="1:2" x14ac:dyDescent="0.2">
      <c r="A36" s="79" t="s">
        <v>99</v>
      </c>
      <c r="B36" s="74" t="s">
        <v>113</v>
      </c>
    </row>
    <row r="37" spans="1:2" x14ac:dyDescent="0.2">
      <c r="A37" s="81" t="s">
        <v>20</v>
      </c>
      <c r="B37" s="82"/>
    </row>
    <row r="38" spans="1:2" ht="25.5" x14ac:dyDescent="0.2">
      <c r="A38" s="79" t="s">
        <v>1</v>
      </c>
      <c r="B38" s="74" t="s">
        <v>176</v>
      </c>
    </row>
    <row r="39" spans="1:2" x14ac:dyDescent="0.2">
      <c r="A39" s="79" t="s">
        <v>32</v>
      </c>
      <c r="B39" s="74" t="s">
        <v>114</v>
      </c>
    </row>
    <row r="40" spans="1:2" x14ac:dyDescent="0.2">
      <c r="A40" s="83" t="s">
        <v>102</v>
      </c>
      <c r="B40" s="80"/>
    </row>
    <row r="41" spans="1:2" ht="51" x14ac:dyDescent="0.2">
      <c r="A41" s="79" t="s">
        <v>135</v>
      </c>
      <c r="B41" s="74" t="s">
        <v>115</v>
      </c>
    </row>
    <row r="42" spans="1:2" ht="25.5" x14ac:dyDescent="0.2">
      <c r="A42" s="79" t="s">
        <v>136</v>
      </c>
      <c r="B42" s="74" t="s">
        <v>116</v>
      </c>
    </row>
    <row r="43" spans="1:2" ht="51" x14ac:dyDescent="0.2">
      <c r="A43" s="79" t="s">
        <v>128</v>
      </c>
      <c r="B43" s="74" t="s">
        <v>151</v>
      </c>
    </row>
    <row r="44" spans="1:2" x14ac:dyDescent="0.2">
      <c r="A44" s="79" t="s">
        <v>137</v>
      </c>
      <c r="B44" s="74" t="s">
        <v>117</v>
      </c>
    </row>
    <row r="45" spans="1:2" ht="51" x14ac:dyDescent="0.2">
      <c r="A45" s="79" t="s">
        <v>101</v>
      </c>
      <c r="B45" s="74" t="s">
        <v>122</v>
      </c>
    </row>
    <row r="46" spans="1:2" x14ac:dyDescent="0.2">
      <c r="A46" s="83" t="s">
        <v>138</v>
      </c>
      <c r="B46" s="74" t="s">
        <v>119</v>
      </c>
    </row>
    <row r="47" spans="1:2" ht="57" customHeight="1" x14ac:dyDescent="0.2">
      <c r="A47" s="84" t="s">
        <v>139</v>
      </c>
      <c r="B47" s="74" t="s">
        <v>120</v>
      </c>
    </row>
    <row r="48" spans="1:2" x14ac:dyDescent="0.2">
      <c r="A48" s="84" t="s">
        <v>140</v>
      </c>
      <c r="B48" s="74" t="s">
        <v>121</v>
      </c>
    </row>
    <row r="49" spans="1:2" ht="63.75" x14ac:dyDescent="0.2">
      <c r="A49" s="79" t="s">
        <v>145</v>
      </c>
      <c r="B49" s="85" t="s">
        <v>149</v>
      </c>
    </row>
    <row r="50" spans="1:2" ht="76.5" x14ac:dyDescent="0.2">
      <c r="A50" s="79" t="s">
        <v>47</v>
      </c>
      <c r="B50" s="74" t="s">
        <v>111</v>
      </c>
    </row>
    <row r="51" spans="1:2" s="96" customFormat="1" ht="38.25" x14ac:dyDescent="0.2">
      <c r="A51" s="79" t="s">
        <v>141</v>
      </c>
      <c r="B51" s="74" t="s">
        <v>186</v>
      </c>
    </row>
    <row r="52" spans="1:2" s="96" customFormat="1" ht="15" x14ac:dyDescent="0.2">
      <c r="A52" s="79" t="s">
        <v>87</v>
      </c>
      <c r="B52" s="74" t="s">
        <v>185</v>
      </c>
    </row>
    <row r="53" spans="1:2" s="96" customFormat="1" ht="15" x14ac:dyDescent="0.2">
      <c r="A53" s="79" t="s">
        <v>88</v>
      </c>
      <c r="B53" s="74" t="s">
        <v>183</v>
      </c>
    </row>
    <row r="54" spans="1:2" s="96" customFormat="1" ht="15" x14ac:dyDescent="0.2">
      <c r="A54" s="79" t="s">
        <v>123</v>
      </c>
      <c r="B54" s="74" t="s">
        <v>184</v>
      </c>
    </row>
    <row r="55" spans="1:2" s="96" customFormat="1" ht="89.25" x14ac:dyDescent="0.2">
      <c r="A55" s="79" t="s">
        <v>125</v>
      </c>
      <c r="B55" s="74" t="s">
        <v>187</v>
      </c>
    </row>
    <row r="56" spans="1:2" s="96" customFormat="1" ht="25.5" x14ac:dyDescent="0.2">
      <c r="A56" s="79" t="s">
        <v>124</v>
      </c>
      <c r="B56" s="74" t="s">
        <v>182</v>
      </c>
    </row>
    <row r="58" spans="1:2" x14ac:dyDescent="0.2">
      <c r="A58" s="50" t="s">
        <v>134</v>
      </c>
    </row>
    <row r="60" spans="1:2" x14ac:dyDescent="0.2">
      <c r="A60" s="122" t="s">
        <v>127</v>
      </c>
      <c r="B60" s="122" t="s">
        <v>108</v>
      </c>
    </row>
    <row r="61" spans="1:2" ht="111" customHeight="1" x14ac:dyDescent="0.2">
      <c r="A61" s="74" t="s">
        <v>150</v>
      </c>
      <c r="B61" s="73" t="s">
        <v>177</v>
      </c>
    </row>
    <row r="62" spans="1:2" ht="51" x14ac:dyDescent="0.2">
      <c r="A62" s="74" t="s">
        <v>101</v>
      </c>
      <c r="B62" s="73" t="s">
        <v>178</v>
      </c>
    </row>
    <row r="63" spans="1:2" ht="25.5" x14ac:dyDescent="0.2">
      <c r="A63" s="74" t="s">
        <v>128</v>
      </c>
      <c r="B63" s="73" t="s">
        <v>179</v>
      </c>
    </row>
    <row r="64" spans="1:2" ht="25.5" x14ac:dyDescent="0.2">
      <c r="A64" s="74" t="s">
        <v>52</v>
      </c>
      <c r="B64" s="73" t="s">
        <v>180</v>
      </c>
    </row>
    <row r="65" spans="1:2" x14ac:dyDescent="0.2">
      <c r="A65" s="74" t="s">
        <v>129</v>
      </c>
      <c r="B65" s="73" t="s">
        <v>181</v>
      </c>
    </row>
    <row r="66" spans="1:2" ht="76.5" x14ac:dyDescent="0.2">
      <c r="A66" s="74" t="s">
        <v>47</v>
      </c>
      <c r="B66" s="73" t="s">
        <v>130</v>
      </c>
    </row>
  </sheetData>
  <mergeCells count="1">
    <mergeCell ref="A11:B11"/>
  </mergeCells>
  <phoneticPr fontId="0" type="noConversion"/>
  <pageMargins left="0.75" right="0.75" top="1" bottom="1" header="0.5" footer="0.5"/>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5</vt:i4>
      </vt:variant>
      <vt:variant>
        <vt:lpstr>Nimetyt alueet</vt:lpstr>
      </vt:variant>
      <vt:variant>
        <vt:i4>41</vt:i4>
      </vt:variant>
    </vt:vector>
  </HeadingPairs>
  <TitlesOfParts>
    <vt:vector size="46" baseType="lpstr">
      <vt:lpstr>Aloitus</vt:lpstr>
      <vt:lpstr>Kassavirta</vt:lpstr>
      <vt:lpstr>1v kuvaajat</vt:lpstr>
      <vt:lpstr>2v kuvaajat</vt:lpstr>
      <vt:lpstr>Ohje</vt:lpstr>
      <vt:lpstr>Alv_laskelma</vt:lpstr>
      <vt:lpstr>Alv_saldo_ennen_maksuja</vt:lpstr>
      <vt:lpstr>Arvonlisävero</vt:lpstr>
      <vt:lpstr>Avustukset</vt:lpstr>
      <vt:lpstr>Edustuskulut</vt:lpstr>
      <vt:lpstr>Ennakonpidätykset__keskim.35</vt:lpstr>
      <vt:lpstr>Henkilösivukulut</vt:lpstr>
      <vt:lpstr>Internet__tietoliikenne</vt:lpstr>
      <vt:lpstr>Investoinnit</vt:lpstr>
      <vt:lpstr>Kassa</vt:lpstr>
      <vt:lpstr>Kassan_riittävyys</vt:lpstr>
      <vt:lpstr>Kassavirtalaskelman_kuvaajat</vt:lpstr>
      <vt:lpstr>Kassavirtalaskelman_ohjeet</vt:lpstr>
      <vt:lpstr>Kirjanpidon_tulos</vt:lpstr>
      <vt:lpstr>Kirjanpito_ja_tilintarkastus</vt:lpstr>
      <vt:lpstr>KK_n_alkukassa</vt:lpstr>
      <vt:lpstr>KK_n_loppukassa</vt:lpstr>
      <vt:lpstr>Kumulatiivinen_tulos</vt:lpstr>
      <vt:lpstr>Kuukauden_Alv</vt:lpstr>
      <vt:lpstr>Lainat</vt:lpstr>
      <vt:lpstr>Lankapuhelin__faksi__gsm</vt:lpstr>
      <vt:lpstr>Laskelman_kohta</vt:lpstr>
      <vt:lpstr>Liiketoiminta</vt:lpstr>
      <vt:lpstr>Mainoskulut__messut</vt:lpstr>
      <vt:lpstr>Maksettu_Alv</vt:lpstr>
      <vt:lpstr>Materiaalit_ja_tarvikkeet</vt:lpstr>
      <vt:lpstr>Muut_alvittomat_kulut</vt:lpstr>
      <vt:lpstr>Muut_verot</vt:lpstr>
      <vt:lpstr>Muut_vuokrat__mm.leasing</vt:lpstr>
      <vt:lpstr>Myyynnin_Alv</vt:lpstr>
      <vt:lpstr>Osakepääoma</vt:lpstr>
      <vt:lpstr>Oston_Alv</vt:lpstr>
      <vt:lpstr>Palkat_brutto</vt:lpstr>
      <vt:lpstr>Rahti</vt:lpstr>
      <vt:lpstr>Tavoitekassa</vt:lpstr>
      <vt:lpstr>Toimiston_vuokra</vt:lpstr>
      <vt:lpstr>Toimistopalvelut</vt:lpstr>
      <vt:lpstr>Työnantajatilitys__10._pvä</vt:lpstr>
      <vt:lpstr>Ulkopuoliset_palvelut</vt:lpstr>
      <vt:lpstr>Vakuutukset</vt:lpstr>
      <vt:lpstr>Vapaaehtoiset_henkilöstökulut</vt:lpstr>
    </vt:vector>
  </TitlesOfParts>
  <Company>Blancco Oy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tiainens</dc:creator>
  <cp:lastModifiedBy>Korhonen Matti</cp:lastModifiedBy>
  <cp:lastPrinted>2008-11-24T13:02:11Z</cp:lastPrinted>
  <dcterms:created xsi:type="dcterms:W3CDTF">2001-09-19T11:10:32Z</dcterms:created>
  <dcterms:modified xsi:type="dcterms:W3CDTF">2018-01-22T12:49:17Z</dcterms:modified>
</cp:coreProperties>
</file>