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480" windowHeight="6000" tabRatio="938"/>
  </bookViews>
  <sheets>
    <sheet name="Parameters" sheetId="2" r:id="rId1"/>
    <sheet name="Sales" sheetId="1" r:id="rId2"/>
    <sheet name="Staff" sheetId="15" r:id="rId3"/>
    <sheet name="Expenses" sheetId="3" r:id="rId4"/>
    <sheet name="Investments" sheetId="4" r:id="rId5"/>
    <sheet name="Financing" sheetId="5" r:id="rId6"/>
    <sheet name="Income statement and balance " sheetId="6" r:id="rId7"/>
    <sheet name="Graphics" sheetId="11" r:id="rId8"/>
    <sheet name="T2" sheetId="13" r:id="rId9"/>
    <sheet name="T4" sheetId="14" r:id="rId10"/>
  </sheets>
  <definedNames>
    <definedName name="_xlnm.Print_Area" localSheetId="7">Graphics!$A$1:$I$55</definedName>
  </definedNames>
  <calcPr calcId="145621"/>
</workbook>
</file>

<file path=xl/calcChain.xml><?xml version="1.0" encoding="utf-8"?>
<calcChain xmlns="http://schemas.openxmlformats.org/spreadsheetml/2006/main">
  <c r="B49" i="4" l="1"/>
  <c r="B20" i="4" s="1"/>
  <c r="C42" i="3"/>
  <c r="C53" i="1"/>
  <c r="C5" i="1" s="1"/>
  <c r="C6" i="6" s="1"/>
  <c r="F49" i="4"/>
  <c r="B36" i="4"/>
  <c r="E49" i="4"/>
  <c r="B32" i="4"/>
  <c r="G25" i="14" s="1"/>
  <c r="D49" i="4"/>
  <c r="B28" i="4" s="1"/>
  <c r="C49" i="4"/>
  <c r="B24" i="4"/>
  <c r="E1" i="4"/>
  <c r="B42" i="4" s="1"/>
  <c r="C17" i="1"/>
  <c r="C35" i="1"/>
  <c r="C71" i="1"/>
  <c r="C89" i="1"/>
  <c r="C107" i="1"/>
  <c r="C24" i="1"/>
  <c r="C42" i="1"/>
  <c r="C60" i="1"/>
  <c r="C64" i="1" s="1"/>
  <c r="C65" i="1" s="1"/>
  <c r="C78" i="1"/>
  <c r="C96" i="1"/>
  <c r="C114" i="1"/>
  <c r="C25" i="1"/>
  <c r="C28" i="1" s="1"/>
  <c r="C29" i="1" s="1"/>
  <c r="C43" i="1"/>
  <c r="C61" i="1"/>
  <c r="C79" i="1"/>
  <c r="C82" i="1" s="1"/>
  <c r="C83" i="1" s="1"/>
  <c r="C97" i="1"/>
  <c r="C115" i="1"/>
  <c r="C26" i="1"/>
  <c r="C44" i="1"/>
  <c r="C8" i="1" s="1"/>
  <c r="C12" i="6" s="1"/>
  <c r="C17" i="13" s="1"/>
  <c r="C62" i="1"/>
  <c r="C80" i="1"/>
  <c r="C98" i="1"/>
  <c r="C116" i="1"/>
  <c r="C27" i="1"/>
  <c r="C9" i="1" s="1"/>
  <c r="C13" i="6" s="1"/>
  <c r="C45" i="1"/>
  <c r="C63" i="1"/>
  <c r="C81" i="1"/>
  <c r="C99" i="1"/>
  <c r="C117" i="1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C17" i="6"/>
  <c r="D17" i="1"/>
  <c r="D5" i="1" s="1"/>
  <c r="D35" i="1"/>
  <c r="D53" i="1"/>
  <c r="D71" i="1"/>
  <c r="D89" i="1"/>
  <c r="D107" i="1"/>
  <c r="D24" i="1"/>
  <c r="D42" i="1"/>
  <c r="D6" i="1" s="1"/>
  <c r="D60" i="1"/>
  <c r="D64" i="1" s="1"/>
  <c r="D65" i="1" s="1"/>
  <c r="D78" i="1"/>
  <c r="D96" i="1"/>
  <c r="D114" i="1"/>
  <c r="D25" i="1"/>
  <c r="D28" i="1" s="1"/>
  <c r="D29" i="1" s="1"/>
  <c r="D43" i="1"/>
  <c r="D61" i="1"/>
  <c r="D79" i="1"/>
  <c r="D82" i="1" s="1"/>
  <c r="D83" i="1" s="1"/>
  <c r="D97" i="1"/>
  <c r="D115" i="1"/>
  <c r="D26" i="1"/>
  <c r="D44" i="1"/>
  <c r="D62" i="1"/>
  <c r="D8" i="1" s="1"/>
  <c r="D12" i="6" s="1"/>
  <c r="E17" i="13" s="1"/>
  <c r="D80" i="1"/>
  <c r="D98" i="1"/>
  <c r="D116" i="1"/>
  <c r="D27" i="1"/>
  <c r="D9" i="1" s="1"/>
  <c r="D13" i="6" s="1"/>
  <c r="D45" i="1"/>
  <c r="D63" i="1"/>
  <c r="D81" i="1"/>
  <c r="D99" i="1"/>
  <c r="D117" i="1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D42" i="3"/>
  <c r="D17" i="6"/>
  <c r="E17" i="1"/>
  <c r="E35" i="1"/>
  <c r="E53" i="1"/>
  <c r="E5" i="1" s="1"/>
  <c r="E71" i="1"/>
  <c r="E89" i="1"/>
  <c r="E107" i="1"/>
  <c r="E24" i="1"/>
  <c r="E6" i="1" s="1"/>
  <c r="E42" i="1"/>
  <c r="E46" i="1" s="1"/>
  <c r="E47" i="1" s="1"/>
  <c r="E60" i="1"/>
  <c r="E78" i="1"/>
  <c r="E96" i="1"/>
  <c r="E100" i="1" s="1"/>
  <c r="E101" i="1" s="1"/>
  <c r="E114" i="1"/>
  <c r="E25" i="1"/>
  <c r="E43" i="1"/>
  <c r="E61" i="1"/>
  <c r="E79" i="1"/>
  <c r="E82" i="1" s="1"/>
  <c r="E83" i="1" s="1"/>
  <c r="E97" i="1"/>
  <c r="E115" i="1"/>
  <c r="E26" i="1"/>
  <c r="E44" i="1"/>
  <c r="E62" i="1"/>
  <c r="E80" i="1"/>
  <c r="E98" i="1"/>
  <c r="E116" i="1"/>
  <c r="E27" i="1"/>
  <c r="E45" i="1"/>
  <c r="E63" i="1"/>
  <c r="E81" i="1"/>
  <c r="E99" i="1"/>
  <c r="E117" i="1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E42" i="3"/>
  <c r="E17" i="6" s="1"/>
  <c r="F17" i="1"/>
  <c r="F35" i="1"/>
  <c r="F53" i="1"/>
  <c r="F71" i="1"/>
  <c r="F5" i="1" s="1"/>
  <c r="F6" i="6" s="1"/>
  <c r="F89" i="1"/>
  <c r="F107" i="1"/>
  <c r="F24" i="1"/>
  <c r="F6" i="1" s="1"/>
  <c r="F42" i="1"/>
  <c r="F46" i="1" s="1"/>
  <c r="F47" i="1" s="1"/>
  <c r="F60" i="1"/>
  <c r="F78" i="1"/>
  <c r="F96" i="1"/>
  <c r="F100" i="1" s="1"/>
  <c r="F101" i="1" s="1"/>
  <c r="F114" i="1"/>
  <c r="F118" i="1" s="1"/>
  <c r="F119" i="1" s="1"/>
  <c r="F25" i="1"/>
  <c r="F43" i="1"/>
  <c r="F61" i="1"/>
  <c r="F64" i="1" s="1"/>
  <c r="F65" i="1" s="1"/>
  <c r="F79" i="1"/>
  <c r="F82" i="1" s="1"/>
  <c r="F83" i="1" s="1"/>
  <c r="F97" i="1"/>
  <c r="F115" i="1"/>
  <c r="F26" i="1"/>
  <c r="F44" i="1"/>
  <c r="F62" i="1"/>
  <c r="F80" i="1"/>
  <c r="F98" i="1"/>
  <c r="F116" i="1"/>
  <c r="F27" i="1"/>
  <c r="F45" i="1"/>
  <c r="F63" i="1"/>
  <c r="F81" i="1"/>
  <c r="F9" i="1" s="1"/>
  <c r="F99" i="1"/>
  <c r="F117" i="1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F42" i="3"/>
  <c r="F17" i="6" s="1"/>
  <c r="G17" i="1"/>
  <c r="G35" i="1"/>
  <c r="G53" i="1"/>
  <c r="G5" i="1" s="1"/>
  <c r="G71" i="1"/>
  <c r="G89" i="1"/>
  <c r="G107" i="1"/>
  <c r="G24" i="1"/>
  <c r="G42" i="1"/>
  <c r="G60" i="1"/>
  <c r="G78" i="1"/>
  <c r="G96" i="1"/>
  <c r="G100" i="1" s="1"/>
  <c r="G101" i="1" s="1"/>
  <c r="G114" i="1"/>
  <c r="G25" i="1"/>
  <c r="G43" i="1"/>
  <c r="G61" i="1"/>
  <c r="G64" i="1" s="1"/>
  <c r="G65" i="1" s="1"/>
  <c r="G79" i="1"/>
  <c r="G97" i="1"/>
  <c r="G115" i="1"/>
  <c r="G118" i="1" s="1"/>
  <c r="G119" i="1" s="1"/>
  <c r="G26" i="1"/>
  <c r="G8" i="1" s="1"/>
  <c r="G12" i="6" s="1"/>
  <c r="G44" i="1"/>
  <c r="G62" i="1"/>
  <c r="G80" i="1"/>
  <c r="G98" i="1"/>
  <c r="G116" i="1"/>
  <c r="G27" i="1"/>
  <c r="G45" i="1"/>
  <c r="G63" i="1"/>
  <c r="G9" i="1" s="1"/>
  <c r="G81" i="1"/>
  <c r="G99" i="1"/>
  <c r="G117" i="1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G42" i="3"/>
  <c r="G17" i="6" s="1"/>
  <c r="B17" i="1"/>
  <c r="B35" i="1"/>
  <c r="B5" i="1" s="1"/>
  <c r="B53" i="1"/>
  <c r="B71" i="1"/>
  <c r="B89" i="1"/>
  <c r="B107" i="1"/>
  <c r="B24" i="1"/>
  <c r="B42" i="1"/>
  <c r="B60" i="1"/>
  <c r="B78" i="1"/>
  <c r="B82" i="1" s="1"/>
  <c r="B83" i="1" s="1"/>
  <c r="B96" i="1"/>
  <c r="B100" i="1" s="1"/>
  <c r="B101" i="1" s="1"/>
  <c r="B114" i="1"/>
  <c r="B26" i="1"/>
  <c r="B44" i="1"/>
  <c r="B62" i="1"/>
  <c r="B80" i="1"/>
  <c r="B98" i="1"/>
  <c r="B116" i="1"/>
  <c r="B27" i="1"/>
  <c r="B9" i="1" s="1"/>
  <c r="B13" i="6" s="1"/>
  <c r="B45" i="1"/>
  <c r="B63" i="1"/>
  <c r="B81" i="1"/>
  <c r="B99" i="1"/>
  <c r="B117" i="1"/>
  <c r="B42" i="3"/>
  <c r="B17" i="6" s="1"/>
  <c r="B29" i="15"/>
  <c r="B32" i="15"/>
  <c r="B34" i="15" s="1"/>
  <c r="B16" i="6" s="1"/>
  <c r="B25" i="1"/>
  <c r="B43" i="1"/>
  <c r="B46" i="1" s="1"/>
  <c r="B47" i="1" s="1"/>
  <c r="B61" i="1"/>
  <c r="B64" i="1" s="1"/>
  <c r="B65" i="1" s="1"/>
  <c r="B79" i="1"/>
  <c r="B97" i="1"/>
  <c r="B115" i="1"/>
  <c r="B118" i="1" s="1"/>
  <c r="D27" i="6"/>
  <c r="C21" i="5" s="1"/>
  <c r="E27" i="6"/>
  <c r="F27" i="6"/>
  <c r="E21" i="5" s="1"/>
  <c r="G27" i="6"/>
  <c r="K29" i="13" s="1"/>
  <c r="C27" i="6"/>
  <c r="B21" i="5" s="1"/>
  <c r="B27" i="2"/>
  <c r="F1" i="4" s="1"/>
  <c r="B18" i="4"/>
  <c r="B22" i="4"/>
  <c r="E26" i="14" s="1"/>
  <c r="F11" i="4"/>
  <c r="B33" i="5"/>
  <c r="C48" i="6" s="1"/>
  <c r="B34" i="5"/>
  <c r="C34" i="5" s="1"/>
  <c r="B26" i="4"/>
  <c r="F26" i="14" s="1"/>
  <c r="G11" i="4"/>
  <c r="B30" i="4"/>
  <c r="G26" i="14" s="1"/>
  <c r="H11" i="4"/>
  <c r="B34" i="4"/>
  <c r="H26" i="14" s="1"/>
  <c r="I11" i="4"/>
  <c r="E11" i="4"/>
  <c r="B11" i="4"/>
  <c r="B20" i="6"/>
  <c r="B27" i="5"/>
  <c r="C43" i="6" s="1"/>
  <c r="B28" i="5"/>
  <c r="C44" i="6"/>
  <c r="H25" i="14"/>
  <c r="E25" i="14"/>
  <c r="D26" i="14"/>
  <c r="C36" i="6"/>
  <c r="B16" i="5"/>
  <c r="B22" i="5"/>
  <c r="B13" i="5"/>
  <c r="B14" i="5"/>
  <c r="B26" i="5"/>
  <c r="D36" i="6"/>
  <c r="E36" i="6" s="1"/>
  <c r="F36" i="6" s="1"/>
  <c r="G36" i="6" s="1"/>
  <c r="F28" i="14"/>
  <c r="G28" i="14"/>
  <c r="H28" i="14"/>
  <c r="E28" i="14"/>
  <c r="D28" i="14"/>
  <c r="E29" i="14"/>
  <c r="F29" i="14"/>
  <c r="G29" i="14"/>
  <c r="H29" i="14"/>
  <c r="D29" i="14"/>
  <c r="B33" i="15"/>
  <c r="B11" i="6"/>
  <c r="Q28" i="15"/>
  <c r="Q35" i="15" s="1"/>
  <c r="K33" i="13" s="1"/>
  <c r="N28" i="15"/>
  <c r="N35" i="15" s="1"/>
  <c r="I33" i="13" s="1"/>
  <c r="K28" i="15"/>
  <c r="K35" i="15"/>
  <c r="G33" i="13" s="1"/>
  <c r="C22" i="2"/>
  <c r="H28" i="15"/>
  <c r="H35" i="15"/>
  <c r="E33" i="13"/>
  <c r="E28" i="15"/>
  <c r="E35" i="15" s="1"/>
  <c r="C33" i="13" s="1"/>
  <c r="C50" i="6"/>
  <c r="D50" i="6" s="1"/>
  <c r="C28" i="5"/>
  <c r="D28" i="5"/>
  <c r="E28" i="5"/>
  <c r="F28" i="5"/>
  <c r="C27" i="5"/>
  <c r="D27" i="5"/>
  <c r="F17" i="14" s="1"/>
  <c r="E27" i="5"/>
  <c r="F27" i="5"/>
  <c r="B4" i="4"/>
  <c r="B42" i="2"/>
  <c r="B43" i="2"/>
  <c r="E2" i="4"/>
  <c r="E15" i="4" s="1"/>
  <c r="J15" i="4" s="1"/>
  <c r="C13" i="5"/>
  <c r="C14" i="5"/>
  <c r="C16" i="5"/>
  <c r="C22" i="5"/>
  <c r="D13" i="5"/>
  <c r="D14" i="5"/>
  <c r="D16" i="5"/>
  <c r="D21" i="5"/>
  <c r="D22" i="5"/>
  <c r="E13" i="5"/>
  <c r="E14" i="5"/>
  <c r="E16" i="5"/>
  <c r="E22" i="5"/>
  <c r="F13" i="5"/>
  <c r="F14" i="5"/>
  <c r="F16" i="5"/>
  <c r="F21" i="5"/>
  <c r="F22" i="5"/>
  <c r="C44" i="14"/>
  <c r="D31" i="14"/>
  <c r="C14" i="13"/>
  <c r="C24" i="13"/>
  <c r="C30" i="13"/>
  <c r="D17" i="14"/>
  <c r="D18" i="14"/>
  <c r="D20" i="14"/>
  <c r="G38" i="6"/>
  <c r="F38" i="6"/>
  <c r="E38" i="6"/>
  <c r="D38" i="6"/>
  <c r="C38" i="6"/>
  <c r="E24" i="13"/>
  <c r="C3" i="3"/>
  <c r="B30" i="15"/>
  <c r="E14" i="13"/>
  <c r="G14" i="13"/>
  <c r="G24" i="13"/>
  <c r="I14" i="13"/>
  <c r="I24" i="13"/>
  <c r="K14" i="13"/>
  <c r="K24" i="13"/>
  <c r="E30" i="13"/>
  <c r="E17" i="14"/>
  <c r="E18" i="14"/>
  <c r="E20" i="14"/>
  <c r="E31" i="14"/>
  <c r="D44" i="6"/>
  <c r="E44" i="6" s="1"/>
  <c r="F44" i="6" s="1"/>
  <c r="G44" i="6" s="1"/>
  <c r="B4" i="6"/>
  <c r="E30" i="2"/>
  <c r="E29" i="2"/>
  <c r="F4" i="1" s="1"/>
  <c r="I11" i="13"/>
  <c r="E28" i="2"/>
  <c r="E27" i="2"/>
  <c r="E11" i="13" s="1"/>
  <c r="P3" i="15"/>
  <c r="M3" i="15"/>
  <c r="J3" i="15"/>
  <c r="G3" i="15"/>
  <c r="D3" i="15"/>
  <c r="B3" i="15"/>
  <c r="P2" i="15"/>
  <c r="M2" i="15"/>
  <c r="J2" i="15"/>
  <c r="G2" i="15"/>
  <c r="D2" i="15"/>
  <c r="B2" i="15"/>
  <c r="H12" i="14"/>
  <c r="G12" i="14"/>
  <c r="F12" i="14"/>
  <c r="E12" i="14"/>
  <c r="D12" i="14"/>
  <c r="K11" i="13"/>
  <c r="G11" i="13"/>
  <c r="C11" i="13"/>
  <c r="F4" i="5"/>
  <c r="E4" i="5"/>
  <c r="D4" i="5"/>
  <c r="C4" i="5"/>
  <c r="B4" i="5"/>
  <c r="G4" i="6"/>
  <c r="E4" i="6"/>
  <c r="C4" i="6"/>
  <c r="I3" i="4"/>
  <c r="G3" i="4"/>
  <c r="E3" i="4"/>
  <c r="I16" i="4"/>
  <c r="N16" i="4" s="1"/>
  <c r="H16" i="4"/>
  <c r="M16" i="4" s="1"/>
  <c r="G16" i="4"/>
  <c r="L16" i="4" s="1"/>
  <c r="F16" i="4"/>
  <c r="K16" i="4" s="1"/>
  <c r="E16" i="4"/>
  <c r="J16" i="4" s="1"/>
  <c r="G4" i="3"/>
  <c r="F4" i="3"/>
  <c r="E4" i="3"/>
  <c r="D4" i="3"/>
  <c r="C4" i="3"/>
  <c r="B4" i="3"/>
  <c r="G4" i="1"/>
  <c r="E4" i="1"/>
  <c r="D4" i="1"/>
  <c r="C4" i="1"/>
  <c r="B4" i="1"/>
  <c r="D118" i="1"/>
  <c r="D119" i="1" s="1"/>
  <c r="E118" i="1"/>
  <c r="E119" i="1" s="1"/>
  <c r="C118" i="1"/>
  <c r="C119" i="1" s="1"/>
  <c r="D100" i="1"/>
  <c r="D101" i="1" s="1"/>
  <c r="C100" i="1"/>
  <c r="C101" i="1" s="1"/>
  <c r="G82" i="1"/>
  <c r="G83" i="1" s="1"/>
  <c r="E64" i="1"/>
  <c r="E65" i="1" s="1"/>
  <c r="D46" i="1"/>
  <c r="D47" i="1" s="1"/>
  <c r="G46" i="1"/>
  <c r="G47" i="1" s="1"/>
  <c r="C46" i="1"/>
  <c r="C47" i="1" s="1"/>
  <c r="F28" i="1"/>
  <c r="F29" i="1" s="1"/>
  <c r="G28" i="1"/>
  <c r="G29" i="1" s="1"/>
  <c r="K30" i="13"/>
  <c r="I29" i="13"/>
  <c r="I30" i="13"/>
  <c r="G29" i="13"/>
  <c r="G30" i="13"/>
  <c r="F20" i="14"/>
  <c r="G20" i="14"/>
  <c r="H20" i="14"/>
  <c r="F18" i="14"/>
  <c r="G18" i="14"/>
  <c r="H18" i="14"/>
  <c r="A1" i="3"/>
  <c r="A1" i="4"/>
  <c r="B33" i="6"/>
  <c r="B40" i="6" s="1"/>
  <c r="I2" i="4"/>
  <c r="H2" i="4"/>
  <c r="G2" i="4"/>
  <c r="F2" i="4"/>
  <c r="B2" i="4"/>
  <c r="B25" i="2"/>
  <c r="B1" i="4" s="1"/>
  <c r="B34" i="2"/>
  <c r="C34" i="2"/>
  <c r="D10" i="14"/>
  <c r="C9" i="13"/>
  <c r="E9" i="13" s="1"/>
  <c r="G9" i="13" s="1"/>
  <c r="I9" i="13" s="1"/>
  <c r="K9" i="13" s="1"/>
  <c r="C2" i="5"/>
  <c r="B2" i="5"/>
  <c r="D2" i="6"/>
  <c r="C2" i="6"/>
  <c r="B2" i="6"/>
  <c r="D2" i="3"/>
  <c r="C2" i="3"/>
  <c r="B2" i="3"/>
  <c r="B1" i="15"/>
  <c r="D2" i="1"/>
  <c r="C2" i="1"/>
  <c r="B2" i="1"/>
  <c r="F1" i="15"/>
  <c r="C1" i="15"/>
  <c r="A1" i="15"/>
  <c r="D34" i="2"/>
  <c r="E34" i="2" s="1"/>
  <c r="F34" i="2" s="1"/>
  <c r="G34" i="2" s="1"/>
  <c r="G112" i="1"/>
  <c r="F112" i="1"/>
  <c r="E112" i="1"/>
  <c r="D112" i="1"/>
  <c r="C112" i="1"/>
  <c r="B112" i="1"/>
  <c r="H17" i="14"/>
  <c r="G17" i="14"/>
  <c r="D21" i="2"/>
  <c r="D20" i="2"/>
  <c r="D19" i="2"/>
  <c r="D18" i="2"/>
  <c r="D17" i="2"/>
  <c r="D16" i="2"/>
  <c r="D15" i="2"/>
  <c r="D14" i="2"/>
  <c r="D13" i="2"/>
  <c r="D12" i="2"/>
  <c r="G94" i="1"/>
  <c r="F94" i="1"/>
  <c r="E94" i="1"/>
  <c r="D94" i="1"/>
  <c r="C94" i="1"/>
  <c r="B94" i="1"/>
  <c r="G76" i="1"/>
  <c r="F76" i="1"/>
  <c r="E76" i="1"/>
  <c r="D76" i="1"/>
  <c r="C76" i="1"/>
  <c r="B76" i="1"/>
  <c r="G58" i="1"/>
  <c r="F58" i="1"/>
  <c r="E58" i="1"/>
  <c r="D58" i="1"/>
  <c r="C58" i="1"/>
  <c r="B58" i="1"/>
  <c r="G40" i="1"/>
  <c r="F40" i="1"/>
  <c r="E40" i="1"/>
  <c r="D40" i="1"/>
  <c r="C40" i="1"/>
  <c r="B40" i="1"/>
  <c r="C22" i="1"/>
  <c r="D22" i="1"/>
  <c r="E22" i="1"/>
  <c r="F22" i="1"/>
  <c r="G22" i="1"/>
  <c r="B22" i="1"/>
  <c r="A1" i="1"/>
  <c r="A1" i="6"/>
  <c r="A1" i="5"/>
  <c r="A1" i="11"/>
  <c r="A4" i="14"/>
  <c r="D11" i="14"/>
  <c r="F31" i="14"/>
  <c r="G31" i="14"/>
  <c r="H31" i="14"/>
  <c r="A6" i="13"/>
  <c r="C10" i="13"/>
  <c r="B3" i="5"/>
  <c r="C3" i="6"/>
  <c r="B3" i="6"/>
  <c r="B3" i="3"/>
  <c r="B3" i="1"/>
  <c r="C3" i="1"/>
  <c r="E10" i="14"/>
  <c r="F10" i="14" s="1"/>
  <c r="G10" i="14" s="1"/>
  <c r="H10" i="14" s="1"/>
  <c r="C25" i="13"/>
  <c r="B17" i="5"/>
  <c r="C17" i="5"/>
  <c r="E25" i="13"/>
  <c r="D17" i="5"/>
  <c r="G25" i="13"/>
  <c r="E17" i="5"/>
  <c r="I25" i="13"/>
  <c r="K25" i="13"/>
  <c r="F17" i="5"/>
  <c r="C33" i="5"/>
  <c r="C26" i="5" s="1"/>
  <c r="B28" i="2"/>
  <c r="E2" i="3"/>
  <c r="D2" i="5"/>
  <c r="C47" i="6"/>
  <c r="Q27" i="15"/>
  <c r="Q32" i="15" s="1"/>
  <c r="D48" i="6"/>
  <c r="E9" i="1"/>
  <c r="E13" i="6" s="1"/>
  <c r="E8" i="1"/>
  <c r="E12" i="6" s="1"/>
  <c r="G17" i="13" s="1"/>
  <c r="C7" i="1"/>
  <c r="E33" i="15" s="1"/>
  <c r="B8" i="1"/>
  <c r="B12" i="6" s="1"/>
  <c r="G6" i="1"/>
  <c r="G10" i="6" s="1"/>
  <c r="G34" i="6" s="1"/>
  <c r="H39" i="14" s="1"/>
  <c r="F8" i="1"/>
  <c r="F12" i="6" s="1"/>
  <c r="I17" i="13" s="1"/>
  <c r="E7" i="1"/>
  <c r="K33" i="15" s="1"/>
  <c r="D7" i="1"/>
  <c r="H33" i="15" s="1"/>
  <c r="I1" i="15"/>
  <c r="G1" i="4"/>
  <c r="D42" i="4" s="1"/>
  <c r="E2" i="6"/>
  <c r="B29" i="2"/>
  <c r="L1" i="15" s="1"/>
  <c r="E2" i="1"/>
  <c r="D33" i="5"/>
  <c r="D26" i="5" s="1"/>
  <c r="D3" i="4"/>
  <c r="F3" i="4"/>
  <c r="D4" i="6"/>
  <c r="F4" i="6"/>
  <c r="G19" i="13"/>
  <c r="H1" i="4"/>
  <c r="E42" i="4" s="1"/>
  <c r="E2" i="5"/>
  <c r="N27" i="15" l="1"/>
  <c r="N32" i="15" s="1"/>
  <c r="F43" i="3" s="1"/>
  <c r="F44" i="3" s="1"/>
  <c r="K27" i="15"/>
  <c r="K32" i="15" s="1"/>
  <c r="K34" i="15" s="1"/>
  <c r="G18" i="13" s="1"/>
  <c r="H27" i="15"/>
  <c r="H32" i="15" s="1"/>
  <c r="H34" i="15" s="1"/>
  <c r="E18" i="13" s="1"/>
  <c r="F2" i="3"/>
  <c r="F2" i="1"/>
  <c r="K19" i="13"/>
  <c r="G13" i="6"/>
  <c r="E10" i="6"/>
  <c r="E51" i="6" s="1"/>
  <c r="G16" i="13"/>
  <c r="E10" i="1"/>
  <c r="E11" i="1" s="1"/>
  <c r="E6" i="6"/>
  <c r="G13" i="13" s="1"/>
  <c r="G15" i="13" s="1"/>
  <c r="E12" i="1"/>
  <c r="E19" i="13"/>
  <c r="D10" i="6"/>
  <c r="E16" i="13"/>
  <c r="D10" i="1"/>
  <c r="D11" i="1" s="1"/>
  <c r="C19" i="13"/>
  <c r="I19" i="13"/>
  <c r="F13" i="6"/>
  <c r="D6" i="6"/>
  <c r="D35" i="6" s="1"/>
  <c r="D12" i="1"/>
  <c r="G12" i="1"/>
  <c r="G6" i="6"/>
  <c r="F10" i="6"/>
  <c r="F51" i="6" s="1"/>
  <c r="I16" i="13"/>
  <c r="B119" i="1"/>
  <c r="B12" i="1"/>
  <c r="B6" i="6"/>
  <c r="G7" i="1"/>
  <c r="Q33" i="15" s="1"/>
  <c r="Q34" i="15" s="1"/>
  <c r="K18" i="13" s="1"/>
  <c r="D30" i="4"/>
  <c r="G14" i="4"/>
  <c r="G26" i="4" s="1"/>
  <c r="F2" i="6"/>
  <c r="K16" i="13"/>
  <c r="H3" i="4"/>
  <c r="B7" i="1"/>
  <c r="E28" i="1"/>
  <c r="E29" i="1" s="1"/>
  <c r="E29" i="13"/>
  <c r="C29" i="13"/>
  <c r="D43" i="6"/>
  <c r="E43" i="6" s="1"/>
  <c r="F43" i="6" s="1"/>
  <c r="G43" i="6" s="1"/>
  <c r="E14" i="4"/>
  <c r="J14" i="4" s="1"/>
  <c r="D18" i="4"/>
  <c r="B28" i="1"/>
  <c r="B29" i="1" s="1"/>
  <c r="B43" i="3"/>
  <c r="B44" i="3" s="1"/>
  <c r="B30" i="2"/>
  <c r="E33" i="5"/>
  <c r="F33" i="5" s="1"/>
  <c r="F7" i="1"/>
  <c r="N33" i="15" s="1"/>
  <c r="B6" i="1"/>
  <c r="D22" i="2"/>
  <c r="H14" i="4"/>
  <c r="M14" i="4" s="1"/>
  <c r="F48" i="6"/>
  <c r="G18" i="4"/>
  <c r="D26" i="4"/>
  <c r="B39" i="2"/>
  <c r="F16" i="14"/>
  <c r="G16" i="14"/>
  <c r="H16" i="14"/>
  <c r="D43" i="14"/>
  <c r="G48" i="6"/>
  <c r="F26" i="5"/>
  <c r="E26" i="5"/>
  <c r="K13" i="13"/>
  <c r="K15" i="13" s="1"/>
  <c r="L28" i="13" s="1"/>
  <c r="E48" i="6"/>
  <c r="B29" i="5"/>
  <c r="J26" i="4"/>
  <c r="H26" i="4"/>
  <c r="L14" i="4"/>
  <c r="E16" i="14"/>
  <c r="D16" i="14"/>
  <c r="G43" i="3"/>
  <c r="G44" i="3" s="1"/>
  <c r="E43" i="3"/>
  <c r="E44" i="3" s="1"/>
  <c r="M26" i="4"/>
  <c r="M30" i="4"/>
  <c r="F14" i="4"/>
  <c r="C42" i="4"/>
  <c r="D22" i="4"/>
  <c r="E27" i="15"/>
  <c r="E32" i="15" s="1"/>
  <c r="F25" i="14"/>
  <c r="D25" i="14"/>
  <c r="D43" i="3"/>
  <c r="D44" i="3" s="1"/>
  <c r="E43" i="14"/>
  <c r="E50" i="6"/>
  <c r="D34" i="5"/>
  <c r="D47" i="6"/>
  <c r="C24" i="6" s="1"/>
  <c r="C29" i="5"/>
  <c r="C6" i="1"/>
  <c r="C16" i="13" s="1"/>
  <c r="N37" i="15"/>
  <c r="F11" i="6"/>
  <c r="G11" i="6"/>
  <c r="H37" i="15"/>
  <c r="H38" i="15" s="1"/>
  <c r="D11" i="6"/>
  <c r="C8" i="5" s="1"/>
  <c r="E37" i="15"/>
  <c r="C11" i="6"/>
  <c r="E9" i="6"/>
  <c r="C10" i="6"/>
  <c r="C34" i="6" s="1"/>
  <c r="C10" i="1"/>
  <c r="C11" i="1" s="1"/>
  <c r="C12" i="1" s="1"/>
  <c r="L31" i="13"/>
  <c r="D51" i="6"/>
  <c r="D34" i="6"/>
  <c r="K37" i="15"/>
  <c r="E11" i="6"/>
  <c r="C13" i="13"/>
  <c r="C15" i="13" s="1"/>
  <c r="C35" i="6"/>
  <c r="C9" i="6"/>
  <c r="D9" i="6"/>
  <c r="I13" i="13"/>
  <c r="I15" i="13" s="1"/>
  <c r="F35" i="6"/>
  <c r="F9" i="6"/>
  <c r="K17" i="13"/>
  <c r="F8" i="5"/>
  <c r="G51" i="6"/>
  <c r="N34" i="15" l="1"/>
  <c r="I18" i="13" s="1"/>
  <c r="G30" i="4"/>
  <c r="D31" i="4"/>
  <c r="J18" i="4"/>
  <c r="H28" i="13"/>
  <c r="H23" i="13"/>
  <c r="D20" i="4"/>
  <c r="D21" i="4"/>
  <c r="E21" i="4" s="1"/>
  <c r="D19" i="4"/>
  <c r="K21" i="13"/>
  <c r="E34" i="6"/>
  <c r="L21" i="13"/>
  <c r="H30" i="4"/>
  <c r="D33" i="4"/>
  <c r="E33" i="4" s="1"/>
  <c r="B10" i="6"/>
  <c r="B40" i="2" s="1"/>
  <c r="B10" i="1"/>
  <c r="B11" i="1" s="1"/>
  <c r="G9" i="6"/>
  <c r="G35" i="6"/>
  <c r="H40" i="14" s="1"/>
  <c r="F34" i="6"/>
  <c r="L23" i="13"/>
  <c r="E35" i="6"/>
  <c r="F40" i="14" s="1"/>
  <c r="F20" i="4"/>
  <c r="J31" i="4"/>
  <c r="J19" i="4"/>
  <c r="G2" i="3"/>
  <c r="O1" i="15"/>
  <c r="G2" i="6"/>
  <c r="F2" i="5"/>
  <c r="G2" i="1"/>
  <c r="I1" i="4"/>
  <c r="E30" i="4"/>
  <c r="D32" i="4"/>
  <c r="L32" i="4" s="1"/>
  <c r="E13" i="13"/>
  <c r="E15" i="13" s="1"/>
  <c r="F21" i="13" s="1"/>
  <c r="E8" i="5"/>
  <c r="M18" i="4"/>
  <c r="D8" i="5"/>
  <c r="Q37" i="15"/>
  <c r="Q38" i="15" s="1"/>
  <c r="E18" i="4"/>
  <c r="H18" i="4"/>
  <c r="J30" i="4"/>
  <c r="G10" i="1"/>
  <c r="G11" i="1" s="1"/>
  <c r="G21" i="4"/>
  <c r="B9" i="6"/>
  <c r="B38" i="2"/>
  <c r="F10" i="1"/>
  <c r="F11" i="1" s="1"/>
  <c r="F12" i="1" s="1"/>
  <c r="C43" i="3"/>
  <c r="C44" i="3" s="1"/>
  <c r="E34" i="15"/>
  <c r="C18" i="13" s="1"/>
  <c r="D27" i="4"/>
  <c r="F27" i="4" s="1"/>
  <c r="E26" i="4"/>
  <c r="D29" i="4"/>
  <c r="L29" i="4" s="1"/>
  <c r="D28" i="4"/>
  <c r="E31" i="4"/>
  <c r="G31" i="4"/>
  <c r="L20" i="4"/>
  <c r="L30" i="4"/>
  <c r="L31" i="4"/>
  <c r="L26" i="4"/>
  <c r="L18" i="4"/>
  <c r="L19" i="4"/>
  <c r="L21" i="4"/>
  <c r="E14" i="6"/>
  <c r="D24" i="4"/>
  <c r="F24" i="4" s="1"/>
  <c r="J22" i="4"/>
  <c r="G22" i="4"/>
  <c r="H22" i="4"/>
  <c r="D23" i="4"/>
  <c r="F23" i="4" s="1"/>
  <c r="E22" i="4"/>
  <c r="D25" i="4"/>
  <c r="F25" i="4" s="1"/>
  <c r="L22" i="4"/>
  <c r="K14" i="4"/>
  <c r="F26" i="4"/>
  <c r="F30" i="4"/>
  <c r="F33" i="4"/>
  <c r="F18" i="4"/>
  <c r="F22" i="4"/>
  <c r="F28" i="4"/>
  <c r="F31" i="4"/>
  <c r="F32" i="4"/>
  <c r="M22" i="4"/>
  <c r="D29" i="5"/>
  <c r="E34" i="5"/>
  <c r="E47" i="6"/>
  <c r="G21" i="13"/>
  <c r="H21" i="13"/>
  <c r="B18" i="5"/>
  <c r="C26" i="13"/>
  <c r="F50" i="6"/>
  <c r="F43" i="14"/>
  <c r="H39" i="15"/>
  <c r="C51" i="6"/>
  <c r="D42" i="14" s="1"/>
  <c r="E15" i="6"/>
  <c r="E19" i="6"/>
  <c r="D16" i="6"/>
  <c r="C9" i="5" s="1"/>
  <c r="H40" i="15"/>
  <c r="Q40" i="15"/>
  <c r="G16" i="6"/>
  <c r="F9" i="5" s="1"/>
  <c r="B8" i="5"/>
  <c r="H31" i="13"/>
  <c r="B10" i="5"/>
  <c r="D39" i="14"/>
  <c r="E40" i="15"/>
  <c r="E39" i="15"/>
  <c r="E38" i="15"/>
  <c r="N39" i="15"/>
  <c r="N38" i="15"/>
  <c r="H42" i="14"/>
  <c r="F11" i="5"/>
  <c r="E21" i="13"/>
  <c r="C5" i="5"/>
  <c r="C7" i="5" s="1"/>
  <c r="B5" i="5"/>
  <c r="B7" i="5" s="1"/>
  <c r="D40" i="14"/>
  <c r="F10" i="5"/>
  <c r="G39" i="14"/>
  <c r="E10" i="5"/>
  <c r="F19" i="6"/>
  <c r="F14" i="6"/>
  <c r="F15" i="6"/>
  <c r="I21" i="13"/>
  <c r="J23" i="13"/>
  <c r="D10" i="5"/>
  <c r="F39" i="14"/>
  <c r="D14" i="6"/>
  <c r="D15" i="6"/>
  <c r="C14" i="6"/>
  <c r="C21" i="13"/>
  <c r="K40" i="15"/>
  <c r="E16" i="6"/>
  <c r="D9" i="5" s="1"/>
  <c r="K39" i="15"/>
  <c r="K38" i="15"/>
  <c r="E39" i="14"/>
  <c r="C10" i="5"/>
  <c r="G40" i="14"/>
  <c r="E5" i="5"/>
  <c r="E7" i="5" s="1"/>
  <c r="F42" i="14"/>
  <c r="D11" i="5"/>
  <c r="D5" i="5"/>
  <c r="D7" i="5" s="1"/>
  <c r="E40" i="14"/>
  <c r="E11" i="5"/>
  <c r="G42" i="14"/>
  <c r="E42" i="14"/>
  <c r="Q39" i="15" l="1"/>
  <c r="C16" i="6"/>
  <c r="B9" i="5" s="1"/>
  <c r="N40" i="15"/>
  <c r="F16" i="6"/>
  <c r="E9" i="5" s="1"/>
  <c r="E15" i="5" s="1"/>
  <c r="F29" i="4"/>
  <c r="J33" i="4"/>
  <c r="L27" i="4"/>
  <c r="H31" i="4"/>
  <c r="M31" i="4"/>
  <c r="J21" i="4"/>
  <c r="M21" i="4"/>
  <c r="H21" i="4"/>
  <c r="F5" i="5"/>
  <c r="F7" i="5" s="1"/>
  <c r="F15" i="5" s="1"/>
  <c r="F21" i="4"/>
  <c r="L33" i="4"/>
  <c r="B15" i="6"/>
  <c r="B19" i="6"/>
  <c r="B14" i="6"/>
  <c r="B18" i="6" s="1"/>
  <c r="B21" i="6" s="1"/>
  <c r="B26" i="6" s="1"/>
  <c r="B29" i="6" s="1"/>
  <c r="B46" i="6" s="1"/>
  <c r="D34" i="4"/>
  <c r="K34" i="4" s="1"/>
  <c r="I14" i="4"/>
  <c r="F42" i="4"/>
  <c r="H20" i="4"/>
  <c r="E20" i="4"/>
  <c r="G20" i="4"/>
  <c r="M20" i="4"/>
  <c r="J20" i="4"/>
  <c r="H33" i="4"/>
  <c r="G33" i="4"/>
  <c r="M33" i="4"/>
  <c r="E32" i="4"/>
  <c r="H32" i="4"/>
  <c r="M32" i="4"/>
  <c r="G32" i="4"/>
  <c r="J32" i="4"/>
  <c r="G14" i="6"/>
  <c r="G18" i="6" s="1"/>
  <c r="G15" i="6"/>
  <c r="G19" i="6"/>
  <c r="E19" i="4"/>
  <c r="M19" i="4"/>
  <c r="H19" i="4"/>
  <c r="F19" i="4"/>
  <c r="G19" i="4"/>
  <c r="E29" i="4"/>
  <c r="J29" i="4"/>
  <c r="H29" i="4"/>
  <c r="G29" i="4"/>
  <c r="M29" i="4"/>
  <c r="E27" i="4"/>
  <c r="G27" i="4"/>
  <c r="H27" i="4"/>
  <c r="J27" i="4"/>
  <c r="M27" i="4"/>
  <c r="E28" i="4"/>
  <c r="M28" i="4"/>
  <c r="L28" i="4"/>
  <c r="I28" i="4"/>
  <c r="J28" i="4"/>
  <c r="H28" i="4"/>
  <c r="G28" i="4"/>
  <c r="D18" i="6"/>
  <c r="C18" i="6"/>
  <c r="K25" i="4"/>
  <c r="G25" i="4"/>
  <c r="E25" i="4"/>
  <c r="L25" i="4"/>
  <c r="I25" i="4"/>
  <c r="J25" i="4"/>
  <c r="M25" i="4"/>
  <c r="H25" i="4"/>
  <c r="K23" i="4"/>
  <c r="J23" i="4"/>
  <c r="H23" i="4"/>
  <c r="L23" i="4"/>
  <c r="G23" i="4"/>
  <c r="E23" i="4"/>
  <c r="I23" i="4"/>
  <c r="M23" i="4"/>
  <c r="G24" i="4"/>
  <c r="E24" i="4"/>
  <c r="I24" i="4"/>
  <c r="J24" i="4"/>
  <c r="L24" i="4"/>
  <c r="M24" i="4"/>
  <c r="H24" i="4"/>
  <c r="K18" i="4"/>
  <c r="K21" i="4"/>
  <c r="K20" i="4"/>
  <c r="K29" i="4"/>
  <c r="K28" i="4"/>
  <c r="K33" i="4"/>
  <c r="K32" i="4"/>
  <c r="K24" i="4"/>
  <c r="K22" i="4"/>
  <c r="K19" i="4"/>
  <c r="K30" i="4"/>
  <c r="K27" i="4"/>
  <c r="K31" i="4"/>
  <c r="K26" i="4"/>
  <c r="C11" i="5"/>
  <c r="B11" i="5"/>
  <c r="G43" i="14"/>
  <c r="G44" i="14" s="1"/>
  <c r="G50" i="6"/>
  <c r="H43" i="14" s="1"/>
  <c r="H44" i="14" s="1"/>
  <c r="D24" i="6"/>
  <c r="F34" i="5"/>
  <c r="F47" i="6"/>
  <c r="E24" i="6" s="1"/>
  <c r="E29" i="5"/>
  <c r="J21" i="13"/>
  <c r="D19" i="6"/>
  <c r="D21" i="13"/>
  <c r="C15" i="6"/>
  <c r="C19" i="6"/>
  <c r="Q41" i="15"/>
  <c r="Q42" i="15"/>
  <c r="D15" i="5"/>
  <c r="E42" i="15"/>
  <c r="E41" i="15"/>
  <c r="H41" i="15"/>
  <c r="H42" i="15"/>
  <c r="K41" i="15"/>
  <c r="K42" i="15"/>
  <c r="E18" i="6"/>
  <c r="E44" i="14"/>
  <c r="D44" i="14"/>
  <c r="D45" i="14" s="1"/>
  <c r="D27" i="14" s="1"/>
  <c r="D33" i="14" s="1"/>
  <c r="C15" i="5"/>
  <c r="F44" i="14"/>
  <c r="B15" i="5"/>
  <c r="F18" i="6" l="1"/>
  <c r="N41" i="15"/>
  <c r="N42" i="15"/>
  <c r="I34" i="4"/>
  <c r="N14" i="4"/>
  <c r="I32" i="4"/>
  <c r="I18" i="4"/>
  <c r="I22" i="4"/>
  <c r="I21" i="4"/>
  <c r="I19" i="4"/>
  <c r="I31" i="4"/>
  <c r="I29" i="4"/>
  <c r="I26" i="4"/>
  <c r="I20" i="4"/>
  <c r="I35" i="4"/>
  <c r="I30" i="4"/>
  <c r="I33" i="4"/>
  <c r="I27" i="4"/>
  <c r="H34" i="4"/>
  <c r="E34" i="4"/>
  <c r="G34" i="4"/>
  <c r="L34" i="4"/>
  <c r="D36" i="4"/>
  <c r="M34" i="4"/>
  <c r="D37" i="4"/>
  <c r="I37" i="4" s="1"/>
  <c r="D35" i="4"/>
  <c r="F34" i="4"/>
  <c r="J34" i="4"/>
  <c r="B55" i="6"/>
  <c r="B56" i="6" s="1"/>
  <c r="C45" i="6"/>
  <c r="B53" i="6"/>
  <c r="B54" i="6" s="1"/>
  <c r="H45" i="14"/>
  <c r="H27" i="14" s="1"/>
  <c r="H33" i="14" s="1"/>
  <c r="G26" i="13"/>
  <c r="D18" i="5"/>
  <c r="G47" i="6"/>
  <c r="G24" i="6" s="1"/>
  <c r="F29" i="5"/>
  <c r="E26" i="13"/>
  <c r="C18" i="5"/>
  <c r="F45" i="14"/>
  <c r="F27" i="14" s="1"/>
  <c r="F33" i="14" s="1"/>
  <c r="G45" i="14"/>
  <c r="G27" i="14" s="1"/>
  <c r="G33" i="14" s="1"/>
  <c r="E45" i="14"/>
  <c r="E27" i="14" s="1"/>
  <c r="E33" i="14" s="1"/>
  <c r="M36" i="4" l="1"/>
  <c r="G36" i="4"/>
  <c r="H36" i="4"/>
  <c r="L36" i="4"/>
  <c r="F36" i="4"/>
  <c r="J36" i="4"/>
  <c r="E36" i="4"/>
  <c r="K36" i="4"/>
  <c r="N35" i="4"/>
  <c r="N37" i="4"/>
  <c r="N22" i="4"/>
  <c r="N18" i="4"/>
  <c r="N29" i="4"/>
  <c r="N30" i="4"/>
  <c r="N36" i="4"/>
  <c r="N25" i="4"/>
  <c r="N23" i="4"/>
  <c r="N20" i="4"/>
  <c r="N32" i="4"/>
  <c r="N26" i="4"/>
  <c r="N27" i="4"/>
  <c r="N28" i="4"/>
  <c r="N33" i="4"/>
  <c r="N24" i="4"/>
  <c r="N21" i="4"/>
  <c r="N19" i="4"/>
  <c r="N31" i="4"/>
  <c r="N34" i="4"/>
  <c r="M35" i="4"/>
  <c r="H35" i="4"/>
  <c r="H38" i="4" s="1"/>
  <c r="H5" i="4" s="1"/>
  <c r="F20" i="6" s="1"/>
  <c r="G35" i="4"/>
  <c r="J35" i="4"/>
  <c r="F35" i="4"/>
  <c r="E35" i="4"/>
  <c r="L35" i="4"/>
  <c r="K35" i="4"/>
  <c r="I36" i="4"/>
  <c r="I38" i="4" s="1"/>
  <c r="I5" i="4" s="1"/>
  <c r="G20" i="6" s="1"/>
  <c r="M37" i="4"/>
  <c r="M38" i="4" s="1"/>
  <c r="E24" i="5" s="1"/>
  <c r="L37" i="4"/>
  <c r="E37" i="4"/>
  <c r="F37" i="4"/>
  <c r="J37" i="4"/>
  <c r="H37" i="4"/>
  <c r="G37" i="4"/>
  <c r="K37" i="4"/>
  <c r="F24" i="6"/>
  <c r="I26" i="13" s="1"/>
  <c r="K26" i="13"/>
  <c r="F18" i="5"/>
  <c r="G38" i="4" l="1"/>
  <c r="G5" i="4" s="1"/>
  <c r="E20" i="6" s="1"/>
  <c r="G22" i="13" s="1"/>
  <c r="G23" i="13" s="1"/>
  <c r="E38" i="4"/>
  <c r="E5" i="4" s="1"/>
  <c r="C20" i="6" s="1"/>
  <c r="F38" i="4"/>
  <c r="F5" i="4" s="1"/>
  <c r="D20" i="6" s="1"/>
  <c r="E22" i="13" s="1"/>
  <c r="E23" i="13" s="1"/>
  <c r="C22" i="13"/>
  <c r="C23" i="13" s="1"/>
  <c r="D23" i="13" s="1"/>
  <c r="C21" i="6"/>
  <c r="C25" i="6" s="1"/>
  <c r="B19" i="5" s="1"/>
  <c r="B23" i="5" s="1"/>
  <c r="K22" i="13"/>
  <c r="K23" i="13" s="1"/>
  <c r="G21" i="6"/>
  <c r="G25" i="6" s="1"/>
  <c r="K27" i="13" s="1"/>
  <c r="K28" i="13" s="1"/>
  <c r="I22" i="13"/>
  <c r="I23" i="13" s="1"/>
  <c r="F21" i="6"/>
  <c r="F25" i="6" s="1"/>
  <c r="I27" i="13" s="1"/>
  <c r="I28" i="13" s="1"/>
  <c r="D21" i="6"/>
  <c r="D25" i="6" s="1"/>
  <c r="L38" i="4"/>
  <c r="D24" i="5" s="1"/>
  <c r="E21" i="6"/>
  <c r="E25" i="6" s="1"/>
  <c r="K38" i="4"/>
  <c r="C24" i="5" s="1"/>
  <c r="J38" i="4"/>
  <c r="N38" i="4"/>
  <c r="F24" i="5" s="1"/>
  <c r="E18" i="5"/>
  <c r="C27" i="13"/>
  <c r="C28" i="13" s="1"/>
  <c r="E19" i="5" l="1"/>
  <c r="C26" i="6"/>
  <c r="C29" i="6" s="1"/>
  <c r="C46" i="6" s="1"/>
  <c r="C55" i="6" s="1"/>
  <c r="C56" i="6" s="1"/>
  <c r="F26" i="6"/>
  <c r="F29" i="6" s="1"/>
  <c r="F46" i="6" s="1"/>
  <c r="E26" i="6"/>
  <c r="E29" i="6" s="1"/>
  <c r="E46" i="6" s="1"/>
  <c r="F19" i="5"/>
  <c r="F23" i="5" s="1"/>
  <c r="F25" i="5" s="1"/>
  <c r="F30" i="5" s="1"/>
  <c r="B24" i="5"/>
  <c r="B25" i="5" s="1"/>
  <c r="B30" i="5" s="1"/>
  <c r="E4" i="4"/>
  <c r="G27" i="13"/>
  <c r="G28" i="13" s="1"/>
  <c r="D19" i="5"/>
  <c r="D23" i="5" s="1"/>
  <c r="D25" i="5" s="1"/>
  <c r="D30" i="5" s="1"/>
  <c r="D26" i="6"/>
  <c r="D29" i="6" s="1"/>
  <c r="D46" i="6" s="1"/>
  <c r="C19" i="5"/>
  <c r="C23" i="5" s="1"/>
  <c r="C25" i="5" s="1"/>
  <c r="C30" i="5" s="1"/>
  <c r="E27" i="13"/>
  <c r="E28" i="13" s="1"/>
  <c r="G26" i="6"/>
  <c r="G29" i="6" s="1"/>
  <c r="G46" i="6" s="1"/>
  <c r="F23" i="13"/>
  <c r="E23" i="5"/>
  <c r="E25" i="5" s="1"/>
  <c r="E30" i="5" s="1"/>
  <c r="D28" i="13"/>
  <c r="D15" i="14"/>
  <c r="D21" i="14" s="1"/>
  <c r="D34" i="14" s="1"/>
  <c r="D35" i="14" s="1"/>
  <c r="C31" i="13"/>
  <c r="D31" i="13" s="1"/>
  <c r="H15" i="14"/>
  <c r="H21" i="14" s="1"/>
  <c r="H34" i="14" s="1"/>
  <c r="K31" i="13"/>
  <c r="J28" i="13"/>
  <c r="G15" i="14"/>
  <c r="G21" i="14" s="1"/>
  <c r="G34" i="14" s="1"/>
  <c r="I31" i="13"/>
  <c r="J31" i="13" s="1"/>
  <c r="C39" i="6" l="1"/>
  <c r="D39" i="6" s="1"/>
  <c r="B31" i="5"/>
  <c r="C53" i="6"/>
  <c r="D45" i="6"/>
  <c r="E45" i="6" s="1"/>
  <c r="F15" i="14"/>
  <c r="F21" i="14" s="1"/>
  <c r="F34" i="14" s="1"/>
  <c r="G31" i="13"/>
  <c r="F28" i="13"/>
  <c r="E15" i="14"/>
  <c r="E21" i="14" s="1"/>
  <c r="E34" i="14" s="1"/>
  <c r="E35" i="14" s="1"/>
  <c r="E31" i="13"/>
  <c r="F31" i="13" s="1"/>
  <c r="C33" i="6"/>
  <c r="F4" i="4"/>
  <c r="D55" i="6"/>
  <c r="D56" i="6" s="1"/>
  <c r="F35" i="14" l="1"/>
  <c r="G35" i="14" s="1"/>
  <c r="H35" i="14" s="1"/>
  <c r="C31" i="5"/>
  <c r="D53" i="6"/>
  <c r="C40" i="6"/>
  <c r="C54" i="6" s="1"/>
  <c r="G4" i="4"/>
  <c r="D33" i="6"/>
  <c r="F45" i="6"/>
  <c r="E53" i="6"/>
  <c r="E55" i="6"/>
  <c r="E56" i="6" s="1"/>
  <c r="D31" i="5"/>
  <c r="D40" i="6"/>
  <c r="D54" i="6" s="1"/>
  <c r="E39" i="6"/>
  <c r="H4" i="4" l="1"/>
  <c r="E33" i="6"/>
  <c r="E31" i="5"/>
  <c r="E40" i="6"/>
  <c r="E54" i="6" s="1"/>
  <c r="F39" i="6"/>
  <c r="G45" i="6"/>
  <c r="F53" i="6"/>
  <c r="F55" i="6"/>
  <c r="F56" i="6" s="1"/>
  <c r="F33" i="6" l="1"/>
  <c r="F40" i="6" s="1"/>
  <c r="F54" i="6" s="1"/>
  <c r="I4" i="4"/>
  <c r="G33" i="6" s="1"/>
  <c r="G53" i="6"/>
  <c r="G55" i="6"/>
  <c r="G56" i="6" s="1"/>
  <c r="G39" i="6"/>
  <c r="F31" i="5"/>
  <c r="G40" i="6" l="1"/>
  <c r="G54" i="6" s="1"/>
</calcChain>
</file>

<file path=xl/comments1.xml><?xml version="1.0" encoding="utf-8"?>
<comments xmlns="http://schemas.openxmlformats.org/spreadsheetml/2006/main">
  <authors>
    <author>mle</author>
  </authors>
  <commentList>
    <comment ref="A35" authorId="0">
      <text>
        <r>
          <rPr>
            <sz val="8"/>
            <color indexed="81"/>
            <rFont val="Tahoma"/>
            <family val="2"/>
          </rPr>
          <t>otettujen lainojen korko</t>
        </r>
      </text>
    </comment>
    <comment ref="A36" authorId="0">
      <text>
        <r>
          <rPr>
            <sz val="8"/>
            <color indexed="81"/>
            <rFont val="Tahoma"/>
            <family val="2"/>
          </rPr>
          <t>taseen lyhytaikaiset sijoitukset vastaavaa puolella</t>
        </r>
      </text>
    </comment>
  </commentList>
</comments>
</file>

<file path=xl/comments2.xml><?xml version="1.0" encoding="utf-8"?>
<comments xmlns="http://schemas.openxmlformats.org/spreadsheetml/2006/main">
  <authors>
    <author>Matti Rusanen</author>
    <author>mle</author>
    <author>Hannu Hiltunen</author>
  </authors>
  <commentList>
    <comment ref="A6" authorId="0">
      <text>
        <r>
          <rPr>
            <sz val="8"/>
            <color indexed="81"/>
            <rFont val="Tahoma"/>
            <family val="2"/>
          </rPr>
          <t>Käyttöomaisuusluokat poistoajan mukaan</t>
        </r>
      </text>
    </comment>
    <comment ref="B6" authorId="0">
      <text>
        <r>
          <rPr>
            <sz val="8"/>
            <color indexed="81"/>
            <rFont val="Tahoma"/>
            <family val="2"/>
          </rPr>
          <t xml:space="preserve">Arvo tilinpäätöksessä
</t>
        </r>
      </text>
    </comment>
    <comment ref="C17" authorId="1">
      <text>
        <r>
          <rPr>
            <b/>
            <sz val="8"/>
            <color indexed="81"/>
            <rFont val="Tahoma"/>
            <family val="2"/>
          </rPr>
          <t>poistoaika tasapoistoina</t>
        </r>
      </text>
    </comment>
    <comment ref="B42" authorId="2">
      <text>
        <r>
          <rPr>
            <b/>
            <sz val="8"/>
            <color indexed="81"/>
            <rFont val="Tahoma"/>
            <family val="2"/>
          </rPr>
          <t>Hannu Hiltunen:</t>
        </r>
        <r>
          <rPr>
            <sz val="8"/>
            <color indexed="81"/>
            <rFont val="Tahoma"/>
            <family val="2"/>
          </rPr>
          <t xml:space="preserve">
Summa tulee vuosittain kohtaan
Aineelliset hyödykkeet /koneet ja Kalusto (B20,B24, jne..)</t>
        </r>
      </text>
    </comment>
  </commentList>
</comments>
</file>

<file path=xl/comments3.xml><?xml version="1.0" encoding="utf-8"?>
<comments xmlns="http://schemas.openxmlformats.org/spreadsheetml/2006/main">
  <authors>
    <author>Kari Hopia</author>
  </authors>
  <commentList>
    <comment ref="A33" authorId="0">
      <text>
        <r>
          <rPr>
            <sz val="8"/>
            <color indexed="81"/>
            <rFont val="Tahoma"/>
            <family val="2"/>
          </rPr>
          <t xml:space="preserve">Aineettomat oikeudet
Muut pitkävaikutteiset menot (esim. tutkimusmenot)
Maa- ja vesialueet 
Rakennukset ja rakennelmat
Koneet ja kalusto
Muut aineelliset hyödykkeet
</t>
        </r>
      </text>
    </comment>
    <comment ref="A34" authorId="0">
      <text>
        <r>
          <rPr>
            <sz val="8"/>
            <color indexed="81"/>
            <rFont val="Tahoma"/>
            <family val="2"/>
          </rPr>
          <t xml:space="preserve">Aineet ja tarvikkeet
Keskeneräiset tuotteet
Valmiit tuotteet/tavarat
Ennakkomaksut
</t>
        </r>
      </text>
    </comment>
    <comment ref="A35" authorId="0">
      <text>
        <r>
          <rPr>
            <sz val="8"/>
            <color indexed="81"/>
            <rFont val="Tahoma"/>
            <family val="2"/>
          </rPr>
          <t xml:space="preserve">Lyhytaikaiset myyntisaamiset 
</t>
        </r>
      </text>
    </comment>
    <comment ref="A36" authorId="0">
      <text>
        <r>
          <rPr>
            <sz val="8"/>
            <color indexed="81"/>
            <rFont val="Tahoma"/>
            <family val="2"/>
          </rPr>
          <t xml:space="preserve">Muut osakkeet ja osuudet
</t>
        </r>
      </text>
    </comment>
    <comment ref="A37" authorId="0">
      <text>
        <r>
          <rPr>
            <sz val="8"/>
            <color indexed="81"/>
            <rFont val="Tahoma"/>
            <family val="2"/>
          </rPr>
          <t>Lainasaamiset
Muut saamiset
Siirtosaamiset
Pitkäaikaiset myyntisaamiset</t>
        </r>
      </text>
    </comment>
    <comment ref="A38" authorId="0">
      <text>
        <r>
          <rPr>
            <sz val="8"/>
            <color indexed="81"/>
            <rFont val="Tahoma"/>
            <family val="2"/>
          </rPr>
          <t xml:space="preserve">Pitkäaikaiset saamiset
Lainasaamiset
</t>
        </r>
      </text>
    </comment>
    <comment ref="A39" authorId="0">
      <text>
        <r>
          <rPr>
            <sz val="8"/>
            <color indexed="81"/>
            <rFont val="Tahoma"/>
            <family val="2"/>
          </rPr>
          <t xml:space="preserve">Rahoitusarvopaperit
Rahat ja pankkisaamiset
</t>
        </r>
      </text>
    </comment>
    <comment ref="A44" authorId="0">
      <text>
        <r>
          <rPr>
            <sz val="8"/>
            <color indexed="81"/>
            <rFont val="Tahoma"/>
            <family val="2"/>
          </rPr>
          <t xml:space="preserve">Arvonkorotusrahasto
Omien osakkeiden tai osuuksien rahasto
</t>
        </r>
      </text>
    </comment>
    <comment ref="A45" authorId="0">
      <text>
        <r>
          <rPr>
            <sz val="8"/>
            <color indexed="81"/>
            <rFont val="Tahoma"/>
            <family val="2"/>
          </rPr>
          <t xml:space="preserve">Edellisten tilikausien voitto
</t>
        </r>
      </text>
    </comment>
    <comment ref="A48" authorId="0">
      <text>
        <r>
          <rPr>
            <sz val="8"/>
            <color indexed="81"/>
            <rFont val="Tahoma"/>
            <family val="2"/>
          </rPr>
          <t xml:space="preserve">Lainat rahoituslaitoksilta
Eläkelainat 
Muut velat
</t>
        </r>
      </text>
    </comment>
    <comment ref="A52" authorId="0">
      <text>
        <r>
          <rPr>
            <sz val="8"/>
            <color indexed="81"/>
            <rFont val="Tahoma"/>
            <family val="2"/>
          </rPr>
          <t xml:space="preserve">Lainat rahoituslaitoksilta
Eläkelainat
Muut velat
</t>
        </r>
      </text>
    </comment>
  </commentList>
</comments>
</file>

<file path=xl/sharedStrings.xml><?xml version="1.0" encoding="utf-8"?>
<sst xmlns="http://schemas.openxmlformats.org/spreadsheetml/2006/main" count="484" uniqueCount="264">
  <si>
    <t>T2</t>
  </si>
  <si>
    <t>%</t>
  </si>
  <si>
    <t>T4</t>
  </si>
  <si>
    <t>EUR</t>
  </si>
  <si>
    <t>Company information and parameters</t>
  </si>
  <si>
    <t>Company name</t>
  </si>
  <si>
    <t>Company Ltd.</t>
  </si>
  <si>
    <t>Address</t>
  </si>
  <si>
    <t>Y-code</t>
  </si>
  <si>
    <t xml:space="preserve">Date of foundation </t>
  </si>
  <si>
    <t>Managing Director (CEO)</t>
  </si>
  <si>
    <t>Chairman of the board of directors</t>
  </si>
  <si>
    <t>Shareholders</t>
  </si>
  <si>
    <t>Amount of</t>
  </si>
  <si>
    <t>shares</t>
  </si>
  <si>
    <t>Owner-</t>
  </si>
  <si>
    <t>ship</t>
  </si>
  <si>
    <t>Task in company / board of directors</t>
  </si>
  <si>
    <t>In total</t>
  </si>
  <si>
    <t>Previous accounting periods</t>
  </si>
  <si>
    <t>Current period / Prognosis</t>
  </si>
  <si>
    <t>Prognosis</t>
  </si>
  <si>
    <t>Acc period</t>
  </si>
  <si>
    <t>Length in months</t>
  </si>
  <si>
    <t>Last month of accounting period</t>
  </si>
  <si>
    <t>December</t>
  </si>
  <si>
    <t>Parameters</t>
  </si>
  <si>
    <t>Previous period</t>
  </si>
  <si>
    <t>Interest rate of loans - %</t>
  </si>
  <si>
    <t>Corporate tax - %</t>
  </si>
  <si>
    <t>Current trade debtors, turnover period - days</t>
  </si>
  <si>
    <t>Inventories, turnover period - days</t>
  </si>
  <si>
    <t>Current trade creditors, turnover period - days</t>
  </si>
  <si>
    <t>Pension costs -% **)</t>
  </si>
  <si>
    <t>Other staff costs -% **)</t>
  </si>
  <si>
    <t>Interest on investments - %</t>
  </si>
  <si>
    <t>Accounting period</t>
  </si>
  <si>
    <t>Length of accounting period in months</t>
  </si>
  <si>
    <t>Turnover / Net sales</t>
  </si>
  <si>
    <t>Material expenses</t>
  </si>
  <si>
    <t>Variable staff costs</t>
  </si>
  <si>
    <t>External services</t>
  </si>
  <si>
    <t>Other variable expenses</t>
  </si>
  <si>
    <t>Variable expences</t>
  </si>
  <si>
    <t>Gross profit</t>
  </si>
  <si>
    <t>Gross margin - %</t>
  </si>
  <si>
    <t>Product 1:</t>
  </si>
  <si>
    <t>Volume in units</t>
  </si>
  <si>
    <t>Price € / unit</t>
  </si>
  <si>
    <t>Material expenses € / unit</t>
  </si>
  <si>
    <t>Turnover / Net sales €</t>
  </si>
  <si>
    <t>Variable staff costs € / unit</t>
  </si>
  <si>
    <t>External services € / unit</t>
  </si>
  <si>
    <t>Other variable expenses € / unit</t>
  </si>
  <si>
    <t>Variable expenses in total €</t>
  </si>
  <si>
    <t>Material expenses €</t>
  </si>
  <si>
    <t>Variable staff costs €</t>
  </si>
  <si>
    <t>External services €</t>
  </si>
  <si>
    <t>Other variable expenses €</t>
  </si>
  <si>
    <t>Gross profit €</t>
  </si>
  <si>
    <t>Product 2:</t>
  </si>
  <si>
    <t>Product 3:</t>
  </si>
  <si>
    <t>Product 4:</t>
  </si>
  <si>
    <t>Product 5:</t>
  </si>
  <si>
    <t>Product 6:</t>
  </si>
  <si>
    <t>Staff (fixed and variable)</t>
  </si>
  <si>
    <t>Months</t>
  </si>
  <si>
    <t>Monthly</t>
  </si>
  <si>
    <t>salary</t>
  </si>
  <si>
    <t>year</t>
  </si>
  <si>
    <t>Salary costs/</t>
  </si>
  <si>
    <t>Working months in total</t>
  </si>
  <si>
    <t>Estimated staff costs 1)</t>
  </si>
  <si>
    <t>Estimated working months 1)</t>
  </si>
  <si>
    <t>Capitalization of fixed staff costs 2)</t>
  </si>
  <si>
    <t>Avarage staff</t>
  </si>
  <si>
    <t>1) In blue lines you can record estimated staff costs and the amount of working months, if these have not been calculated in the above table</t>
  </si>
  <si>
    <t>2) If necessary in red lines you can record capitalised staff costs</t>
  </si>
  <si>
    <t>Variable salaries and premiums</t>
  </si>
  <si>
    <t>Variable pension costs</t>
  </si>
  <si>
    <t>Other variable staff costs</t>
  </si>
  <si>
    <t>Fixed salaries ans premiums</t>
  </si>
  <si>
    <t>Fixed pension costs</t>
  </si>
  <si>
    <t>Other fixed staff costs</t>
  </si>
  <si>
    <t>Voluntary staff costs</t>
  </si>
  <si>
    <t>Costs of premises</t>
  </si>
  <si>
    <t>Machinery and equipment expenses</t>
  </si>
  <si>
    <t>Traveling expenses</t>
  </si>
  <si>
    <t>Marketing expenses</t>
  </si>
  <si>
    <t>Entertainment and representation expenses</t>
  </si>
  <si>
    <t>Accounting, payroll, audit</t>
  </si>
  <si>
    <t>Computing</t>
  </si>
  <si>
    <t>Books, magazines</t>
  </si>
  <si>
    <t>Subscriptions</t>
  </si>
  <si>
    <t>Telephone charges</t>
  </si>
  <si>
    <t>Postage</t>
  </si>
  <si>
    <t>Bank charges</t>
  </si>
  <si>
    <t>Business Insurance</t>
  </si>
  <si>
    <t>Office supplies</t>
  </si>
  <si>
    <t>Other administrative expenses</t>
  </si>
  <si>
    <t>Other operating expenses</t>
  </si>
  <si>
    <t>Other operating expenses, "lump-sum"</t>
  </si>
  <si>
    <t>Fixed expenses in total</t>
  </si>
  <si>
    <t>Staff costs (variable and fixed)</t>
  </si>
  <si>
    <t>Fixed costs of personnel costs %</t>
  </si>
  <si>
    <t>The industry average %</t>
  </si>
  <si>
    <t>Intangible assets/R&amp;D expenses</t>
  </si>
  <si>
    <t>Other intangible assets</t>
  </si>
  <si>
    <t>Tangible assets/machinery and equipment</t>
  </si>
  <si>
    <t>Other tangible assets</t>
  </si>
  <si>
    <t>Depreciation of previous and future investments</t>
  </si>
  <si>
    <t>Value</t>
  </si>
  <si>
    <t>Depreciation per period</t>
  </si>
  <si>
    <t>Investments annually</t>
  </si>
  <si>
    <t>Future investments</t>
  </si>
  <si>
    <t>Time</t>
  </si>
  <si>
    <t>Period</t>
  </si>
  <si>
    <t>Investments / ELY-keskus</t>
  </si>
  <si>
    <t>Income statement</t>
  </si>
  <si>
    <t>Production for own use</t>
  </si>
  <si>
    <t>Other operating income</t>
  </si>
  <si>
    <t>Income in total</t>
  </si>
  <si>
    <t>Fixed staff costs</t>
  </si>
  <si>
    <t>Other fixed expenses</t>
  </si>
  <si>
    <t>Operating profit</t>
  </si>
  <si>
    <t>Operating margin - %</t>
  </si>
  <si>
    <t>Depreciation</t>
  </si>
  <si>
    <t>Financing profit</t>
  </si>
  <si>
    <t>Income from shares and investments</t>
  </si>
  <si>
    <t>Other financial yields (interests etc.)</t>
  </si>
  <si>
    <t>Financing costs (interests etc.)</t>
  </si>
  <si>
    <t>Taxes</t>
  </si>
  <si>
    <t>Net profit</t>
  </si>
  <si>
    <t>Extraordinary income</t>
  </si>
  <si>
    <t>Extraordinary expenses</t>
  </si>
  <si>
    <t>Total profit</t>
  </si>
  <si>
    <t>Balance sheet</t>
  </si>
  <si>
    <t>Assets</t>
  </si>
  <si>
    <t>Intangible and tangible assets</t>
  </si>
  <si>
    <t>Inventories</t>
  </si>
  <si>
    <t>Accounts receivables</t>
  </si>
  <si>
    <t>Cash and bank balances</t>
  </si>
  <si>
    <t>Other receivables</t>
  </si>
  <si>
    <t>Long-term receivables in total</t>
  </si>
  <si>
    <t>Total assets</t>
  </si>
  <si>
    <t>Interest-bearing investment</t>
  </si>
  <si>
    <t>Liabilities</t>
  </si>
  <si>
    <t>Length of accounting period</t>
  </si>
  <si>
    <t>The committee for corporate analysis</t>
  </si>
  <si>
    <t>Company</t>
  </si>
  <si>
    <t>RESULT BUDGET</t>
  </si>
  <si>
    <t>Date</t>
  </si>
  <si>
    <t>Writer</t>
  </si>
  <si>
    <t>Telephone number</t>
  </si>
  <si>
    <t>NET SALES</t>
  </si>
  <si>
    <t>TOTAL OPERATING INCOME</t>
  </si>
  <si>
    <t>Material and supplies used</t>
  </si>
  <si>
    <t>Outsourced services (for sales/production)</t>
  </si>
  <si>
    <t>Personnel expenses</t>
  </si>
  <si>
    <t>Increase/decrease in finished goods</t>
  </si>
  <si>
    <t>OPERATING MARGIN (EBIDTA)</t>
  </si>
  <si>
    <t>Depreciation according to plan</t>
  </si>
  <si>
    <t>OPERATING RESULT (EBIT)</t>
  </si>
  <si>
    <t>Income on shares and other investments</t>
  </si>
  <si>
    <t>Other interest and financial income</t>
  </si>
  <si>
    <t>Interest and other financial expenses</t>
  </si>
  <si>
    <t>Direct taxes</t>
  </si>
  <si>
    <t>PROFIT/LOSS before extraordinary items</t>
  </si>
  <si>
    <t>NET PROFIT/LOSS</t>
  </si>
  <si>
    <t>AVERAGE NUMBER OF EMPLOYEES</t>
  </si>
  <si>
    <t>THE COMMITTEE FOR CORPORATE ANALYSIS</t>
  </si>
  <si>
    <t>FINANCING PLAN</t>
  </si>
  <si>
    <t>Current period</t>
  </si>
  <si>
    <t>SOURCES OF FUNDS</t>
  </si>
  <si>
    <t>Profit/loss before extraord. items + depreciation</t>
  </si>
  <si>
    <t>Extraordinary income and expenses</t>
  </si>
  <si>
    <t>Additional investments by owners</t>
  </si>
  <si>
    <t>Increase in short-term liabilities</t>
  </si>
  <si>
    <t>Increase in long-term liabilities</t>
  </si>
  <si>
    <t>Incr. in subordinated, option and convert. loans</t>
  </si>
  <si>
    <t>TOTAL</t>
  </si>
  <si>
    <t>CASH FLOW</t>
  </si>
  <si>
    <t>Land and water areas</t>
  </si>
  <si>
    <t>Buildings and constructions</t>
  </si>
  <si>
    <t>Tangible assets (machinery and equipment)</t>
  </si>
  <si>
    <t>Intangible assets (R&amp;D expenses)</t>
  </si>
  <si>
    <t>Increase/decrease in working capital</t>
  </si>
  <si>
    <t>Increase in other current assets</t>
  </si>
  <si>
    <t>Subordinated, option and convertible loans</t>
  </si>
  <si>
    <t>Decrease in short-term liabilities</t>
  </si>
  <si>
    <t>Devidends paid to owners</t>
  </si>
  <si>
    <t>Surplus/deficot (+/-)</t>
  </si>
  <si>
    <t>Cumulative surplus/deficit (+/-)</t>
  </si>
  <si>
    <t>WORKING CAPITAL</t>
  </si>
  <si>
    <t>Prev. period</t>
  </si>
  <si>
    <t>Current trade debtors</t>
  </si>
  <si>
    <t>Partial accounts receivables</t>
  </si>
  <si>
    <t>Current trade creditors</t>
  </si>
  <si>
    <t>Advances received</t>
  </si>
  <si>
    <t>Working capital</t>
  </si>
  <si>
    <t>Incr./decr. in working capital</t>
  </si>
  <si>
    <t>Current period/</t>
  </si>
  <si>
    <t>Variable expenses in total € / unit</t>
  </si>
  <si>
    <t>Salarycosts/</t>
  </si>
  <si>
    <t>Capitalized fixed costs</t>
  </si>
  <si>
    <t>Property in total</t>
  </si>
  <si>
    <t>Present property</t>
  </si>
  <si>
    <t>Check sum (should be 0)</t>
  </si>
  <si>
    <t>Shareholders´ equity</t>
  </si>
  <si>
    <t>Equity incl. subord., option and conv. loans</t>
  </si>
  <si>
    <t>Liabilities in total</t>
  </si>
  <si>
    <t>Subscribed capital</t>
  </si>
  <si>
    <t>Retained profits</t>
  </si>
  <si>
    <t>Profit for the period</t>
  </si>
  <si>
    <t>Capital loans, convertible bonds</t>
  </si>
  <si>
    <t>Other long-term loans</t>
  </si>
  <si>
    <t>Received advance (payments)</t>
  </si>
  <si>
    <t>Other short-term loans</t>
  </si>
  <si>
    <t>Bills of exchange payable</t>
  </si>
  <si>
    <t>Funds</t>
  </si>
  <si>
    <t>Change in received advance (payment)</t>
  </si>
  <si>
    <t>Cash from sales</t>
  </si>
  <si>
    <t>Variable expenses</t>
  </si>
  <si>
    <t>Fixed expenses</t>
  </si>
  <si>
    <t>Change in inventories</t>
  </si>
  <si>
    <t>Change in trade creditors</t>
  </si>
  <si>
    <t>Change in adjusting entries for assets and other receivables</t>
  </si>
  <si>
    <t>Change in adjusting entries for liabilities and other liabilities</t>
  </si>
  <si>
    <t>Change in current accruals and deferred income</t>
  </si>
  <si>
    <t>Operational rest</t>
  </si>
  <si>
    <t>Financial yields (Interest etc.)</t>
  </si>
  <si>
    <t>Financing costs (interest etc.)</t>
  </si>
  <si>
    <t>Dividends paid to owners</t>
  </si>
  <si>
    <t>Financial rest</t>
  </si>
  <si>
    <t>Investments in fixed assets</t>
  </si>
  <si>
    <t>Investment rest</t>
  </si>
  <si>
    <t>Change in borrowed capital with interest</t>
  </si>
  <si>
    <t>Increase in equity</t>
  </si>
  <si>
    <t>Change in reserves (premium)</t>
  </si>
  <si>
    <t>Change in subordinated, option and convertible loans</t>
  </si>
  <si>
    <t>Change in Cash</t>
  </si>
  <si>
    <t>Cash in end of period</t>
  </si>
  <si>
    <t>Interest-bearing liabilities</t>
  </si>
  <si>
    <t>Capital loans, incl. convertible bonds</t>
  </si>
  <si>
    <t>Subscribed capital from founders / owners</t>
  </si>
  <si>
    <t>Investment in share premium from founders / owners</t>
  </si>
  <si>
    <t>Subscribed capital from investors</t>
  </si>
  <si>
    <t>Investment in share premium from investors</t>
  </si>
  <si>
    <t>Option/convertible loans from investors</t>
  </si>
  <si>
    <t xml:space="preserve">Subsidies from ELY-keskus (start-up phase) </t>
  </si>
  <si>
    <t>Subsidies from ELY-keskus (other development phase)</t>
  </si>
  <si>
    <t>Innovation services and other subsidies from Tekes</t>
  </si>
  <si>
    <t>Subsidies for young innovative companies from Tekes</t>
  </si>
  <si>
    <t>Product development (R&amp;D) subsidies from Tekes</t>
  </si>
  <si>
    <t>Product development loans from Tekes</t>
  </si>
  <si>
    <t>Micro loan and other loans from Finnvera</t>
  </si>
  <si>
    <t>Instalments</t>
  </si>
  <si>
    <t>Loans from banks</t>
  </si>
  <si>
    <t>Subordinated loans</t>
  </si>
  <si>
    <t>Other private loans</t>
  </si>
  <si>
    <t>Cash proceeds from sales</t>
  </si>
  <si>
    <t>Fixed salaries incl. pension and othet costs</t>
  </si>
  <si>
    <t>Fixed staff costs in total</t>
  </si>
  <si>
    <t>Variable and fixes staff costs in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</si>
</sst>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0.0\ %"/>
  </numFmts>
  <fonts count="1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5" fillId="0" borderId="0" xfId="0" applyFont="1" applyFill="1" applyBorder="1"/>
    <xf numFmtId="0" fontId="5" fillId="0" borderId="0" xfId="0" applyFont="1"/>
    <xf numFmtId="0" fontId="0" fillId="0" borderId="0" xfId="0" applyAlignment="1"/>
    <xf numFmtId="49" fontId="5" fillId="0" borderId="0" xfId="0" applyNumberFormat="1" applyFont="1" applyFill="1" applyBorder="1" applyAlignment="1"/>
    <xf numFmtId="49" fontId="6" fillId="0" borderId="0" xfId="0" applyNumberFormat="1" applyFont="1" applyAlignment="1"/>
    <xf numFmtId="0" fontId="8" fillId="0" borderId="0" xfId="0" applyFont="1"/>
    <xf numFmtId="0" fontId="7" fillId="0" borderId="0" xfId="0" applyFont="1"/>
    <xf numFmtId="0" fontId="0" fillId="0" borderId="0" xfId="0" applyProtection="1"/>
    <xf numFmtId="0" fontId="0" fillId="0" borderId="0" xfId="0" applyBorder="1" applyProtection="1"/>
    <xf numFmtId="1" fontId="11" fillId="0" borderId="1" xfId="0" applyNumberFormat="1" applyFont="1" applyFill="1" applyBorder="1" applyProtection="1"/>
    <xf numFmtId="0" fontId="11" fillId="0" borderId="0" xfId="0" applyFont="1"/>
    <xf numFmtId="0" fontId="0" fillId="0" borderId="0" xfId="0" applyFill="1" applyBorder="1" applyProtection="1">
      <protection locked="0"/>
    </xf>
    <xf numFmtId="0" fontId="8" fillId="0" borderId="0" xfId="0" applyFont="1" applyProtection="1"/>
    <xf numFmtId="0" fontId="0" fillId="0" borderId="0" xfId="0" applyFill="1" applyBorder="1" applyProtection="1"/>
    <xf numFmtId="0" fontId="7" fillId="0" borderId="0" xfId="0" applyFont="1" applyProtection="1"/>
    <xf numFmtId="0" fontId="7" fillId="0" borderId="2" xfId="0" applyFont="1" applyBorder="1" applyProtection="1"/>
    <xf numFmtId="1" fontId="7" fillId="0" borderId="1" xfId="0" applyNumberFormat="1" applyFont="1" applyFill="1" applyBorder="1" applyProtection="1"/>
    <xf numFmtId="1" fontId="9" fillId="0" borderId="1" xfId="0" applyNumberFormat="1" applyFont="1" applyBorder="1" applyProtection="1"/>
    <xf numFmtId="1" fontId="9" fillId="0" borderId="2" xfId="0" applyNumberFormat="1" applyFont="1" applyBorder="1" applyProtection="1"/>
    <xf numFmtId="1" fontId="9" fillId="0" borderId="3" xfId="0" applyNumberFormat="1" applyFont="1" applyBorder="1" applyProtection="1"/>
    <xf numFmtId="1" fontId="9" fillId="0" borderId="4" xfId="0" applyNumberFormat="1" applyFont="1" applyBorder="1" applyProtection="1"/>
    <xf numFmtId="1" fontId="7" fillId="0" borderId="2" xfId="0" applyNumberFormat="1" applyFont="1" applyBorder="1" applyProtection="1"/>
    <xf numFmtId="0" fontId="9" fillId="2" borderId="2" xfId="0" applyFont="1" applyFill="1" applyBorder="1" applyAlignment="1" applyProtection="1">
      <alignment horizontal="left"/>
    </xf>
    <xf numFmtId="1" fontId="7" fillId="0" borderId="2" xfId="0" applyNumberFormat="1" applyFont="1" applyFill="1" applyBorder="1" applyProtection="1"/>
    <xf numFmtId="1" fontId="7" fillId="0" borderId="3" xfId="0" applyNumberFormat="1" applyFont="1" applyFill="1" applyBorder="1" applyProtection="1"/>
    <xf numFmtId="1" fontId="7" fillId="0" borderId="4" xfId="0" applyNumberFormat="1" applyFont="1" applyFill="1" applyBorder="1" applyProtection="1"/>
    <xf numFmtId="1" fontId="7" fillId="0" borderId="3" xfId="0" applyNumberFormat="1" applyFont="1" applyBorder="1" applyProtection="1"/>
    <xf numFmtId="1" fontId="7" fillId="0" borderId="4" xfId="0" applyNumberFormat="1" applyFont="1" applyBorder="1" applyProtection="1"/>
    <xf numFmtId="0" fontId="9" fillId="0" borderId="2" xfId="0" applyFont="1" applyBorder="1" applyProtection="1"/>
    <xf numFmtId="166" fontId="9" fillId="0" borderId="1" xfId="0" applyNumberFormat="1" applyFont="1" applyFill="1" applyBorder="1" applyProtection="1"/>
    <xf numFmtId="166" fontId="9" fillId="0" borderId="2" xfId="0" applyNumberFormat="1" applyFont="1" applyBorder="1" applyProtection="1"/>
    <xf numFmtId="166" fontId="9" fillId="0" borderId="3" xfId="0" applyNumberFormat="1" applyFont="1" applyBorder="1" applyProtection="1"/>
    <xf numFmtId="166" fontId="9" fillId="0" borderId="4" xfId="0" applyNumberFormat="1" applyFont="1" applyBorder="1" applyProtection="1"/>
    <xf numFmtId="166" fontId="9" fillId="2" borderId="0" xfId="0" applyNumberFormat="1" applyFont="1" applyFill="1" applyBorder="1" applyProtection="1"/>
    <xf numFmtId="0" fontId="7" fillId="0" borderId="1" xfId="0" applyFont="1" applyBorder="1" applyProtection="1"/>
    <xf numFmtId="0" fontId="7" fillId="0" borderId="3" xfId="0" applyFont="1" applyBorder="1" applyProtection="1"/>
    <xf numFmtId="0" fontId="7" fillId="0" borderId="1" xfId="0" applyFont="1" applyFill="1" applyBorder="1" applyProtection="1"/>
    <xf numFmtId="0" fontId="11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Protection="1"/>
    <xf numFmtId="0" fontId="11" fillId="0" borderId="0" xfId="0" applyFont="1" applyFill="1" applyBorder="1" applyProtection="1"/>
    <xf numFmtId="1" fontId="9" fillId="2" borderId="1" xfId="0" applyNumberFormat="1" applyFont="1" applyFill="1" applyBorder="1" applyProtection="1">
      <protection locked="0"/>
    </xf>
    <xf numFmtId="1" fontId="9" fillId="0" borderId="2" xfId="0" applyNumberFormat="1" applyFont="1" applyFill="1" applyBorder="1" applyProtection="1"/>
    <xf numFmtId="1" fontId="9" fillId="0" borderId="3" xfId="0" applyNumberFormat="1" applyFont="1" applyFill="1" applyBorder="1" applyProtection="1"/>
    <xf numFmtId="1" fontId="9" fillId="0" borderId="4" xfId="0" applyNumberFormat="1" applyFont="1" applyFill="1" applyBorder="1" applyProtection="1"/>
    <xf numFmtId="0" fontId="10" fillId="0" borderId="1" xfId="0" applyFont="1" applyFill="1" applyBorder="1" applyProtection="1"/>
    <xf numFmtId="0" fontId="11" fillId="0" borderId="1" xfId="0" applyFont="1" applyFill="1" applyBorder="1" applyProtection="1"/>
    <xf numFmtId="0" fontId="10" fillId="0" borderId="5" xfId="0" applyFont="1" applyFill="1" applyBorder="1" applyProtection="1"/>
    <xf numFmtId="49" fontId="11" fillId="0" borderId="0" xfId="0" applyNumberFormat="1" applyFont="1" applyFill="1" applyBorder="1"/>
    <xf numFmtId="0" fontId="7" fillId="3" borderId="2" xfId="0" applyFont="1" applyFill="1" applyBorder="1" applyAlignment="1" applyProtection="1">
      <alignment horizontal="left"/>
    </xf>
    <xf numFmtId="1" fontId="7" fillId="3" borderId="1" xfId="0" applyNumberFormat="1" applyFont="1" applyFill="1" applyBorder="1" applyProtection="1">
      <protection locked="0"/>
    </xf>
    <xf numFmtId="166" fontId="11" fillId="3" borderId="0" xfId="0" applyNumberFormat="1" applyFont="1" applyFill="1" applyBorder="1" applyProtection="1"/>
    <xf numFmtId="166" fontId="9" fillId="3" borderId="0" xfId="0" applyNumberFormat="1" applyFont="1" applyFill="1" applyBorder="1" applyProtection="1"/>
    <xf numFmtId="1" fontId="10" fillId="0" borderId="6" xfId="0" applyNumberFormat="1" applyFont="1" applyFill="1" applyBorder="1" applyProtection="1"/>
    <xf numFmtId="0" fontId="11" fillId="0" borderId="7" xfId="0" applyFont="1" applyFill="1" applyBorder="1" applyProtection="1"/>
    <xf numFmtId="1" fontId="10" fillId="0" borderId="7" xfId="0" applyNumberFormat="1" applyFont="1" applyFill="1" applyBorder="1" applyProtection="1"/>
    <xf numFmtId="0" fontId="11" fillId="0" borderId="8" xfId="0" applyFont="1" applyFill="1" applyBorder="1" applyProtection="1"/>
    <xf numFmtId="1" fontId="11" fillId="0" borderId="8" xfId="0" applyNumberFormat="1" applyFont="1" applyFill="1" applyBorder="1" applyProtection="1"/>
    <xf numFmtId="0" fontId="11" fillId="0" borderId="5" xfId="0" applyFont="1" applyFill="1" applyBorder="1" applyProtection="1"/>
    <xf numFmtId="1" fontId="11" fillId="0" borderId="5" xfId="0" applyNumberFormat="1" applyFont="1" applyFill="1" applyBorder="1" applyProtection="1"/>
    <xf numFmtId="1" fontId="11" fillId="0" borderId="9" xfId="0" applyNumberFormat="1" applyFont="1" applyFill="1" applyBorder="1" applyProtection="1"/>
    <xf numFmtId="1" fontId="11" fillId="0" borderId="10" xfId="0" applyNumberFormat="1" applyFont="1" applyFill="1" applyBorder="1" applyAlignment="1" applyProtection="1">
      <alignment horizontal="right"/>
    </xf>
    <xf numFmtId="0" fontId="7" fillId="2" borderId="11" xfId="0" applyFont="1" applyFill="1" applyBorder="1" applyProtection="1"/>
    <xf numFmtId="166" fontId="9" fillId="3" borderId="12" xfId="0" applyNumberFormat="1" applyFont="1" applyFill="1" applyBorder="1" applyProtection="1"/>
    <xf numFmtId="0" fontId="11" fillId="0" borderId="13" xfId="0" applyFont="1" applyFill="1" applyBorder="1" applyProtection="1"/>
    <xf numFmtId="0" fontId="11" fillId="0" borderId="11" xfId="0" applyFont="1" applyFill="1" applyBorder="1" applyProtection="1"/>
    <xf numFmtId="0" fontId="11" fillId="0" borderId="9" xfId="0" applyFont="1" applyFill="1" applyBorder="1" applyProtection="1"/>
    <xf numFmtId="2" fontId="7" fillId="0" borderId="1" xfId="0" applyNumberFormat="1" applyFont="1" applyFill="1" applyBorder="1" applyProtection="1"/>
    <xf numFmtId="0" fontId="11" fillId="0" borderId="2" xfId="0" applyFont="1" applyFill="1" applyBorder="1" applyAlignment="1" applyProtection="1"/>
    <xf numFmtId="0" fontId="11" fillId="0" borderId="3" xfId="0" applyFont="1" applyFill="1" applyBorder="1" applyAlignment="1" applyProtection="1"/>
    <xf numFmtId="0" fontId="11" fillId="0" borderId="1" xfId="0" applyFont="1" applyFill="1" applyBorder="1" applyAlignment="1" applyProtection="1">
      <alignment horizontal="right"/>
    </xf>
    <xf numFmtId="49" fontId="9" fillId="0" borderId="1" xfId="0" applyNumberFormat="1" applyFont="1" applyFill="1" applyBorder="1" applyProtection="1"/>
    <xf numFmtId="0" fontId="9" fillId="0" borderId="5" xfId="0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horizontal="right"/>
    </xf>
    <xf numFmtId="0" fontId="7" fillId="0" borderId="5" xfId="0" applyFont="1" applyFill="1" applyBorder="1" applyProtection="1"/>
    <xf numFmtId="0" fontId="7" fillId="0" borderId="0" xfId="0" applyFont="1" applyFill="1" applyBorder="1" applyProtection="1"/>
    <xf numFmtId="0" fontId="7" fillId="0" borderId="2" xfId="0" applyFont="1" applyFill="1" applyBorder="1" applyProtection="1"/>
    <xf numFmtId="0" fontId="7" fillId="0" borderId="17" xfId="0" applyFont="1" applyFill="1" applyBorder="1" applyAlignment="1" applyProtection="1">
      <alignment horizontal="center"/>
    </xf>
    <xf numFmtId="0" fontId="7" fillId="0" borderId="6" xfId="0" applyFont="1" applyFill="1" applyBorder="1" applyProtection="1"/>
    <xf numFmtId="1" fontId="11" fillId="0" borderId="18" xfId="0" applyNumberFormat="1" applyFont="1" applyFill="1" applyBorder="1" applyProtection="1"/>
    <xf numFmtId="0" fontId="11" fillId="0" borderId="4" xfId="0" applyFont="1" applyFill="1" applyBorder="1" applyAlignment="1" applyProtection="1">
      <alignment horizontal="right"/>
    </xf>
    <xf numFmtId="49" fontId="10" fillId="0" borderId="1" xfId="0" applyNumberFormat="1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0" xfId="0" applyFont="1" applyFill="1" applyBorder="1"/>
    <xf numFmtId="0" fontId="9" fillId="0" borderId="1" xfId="0" applyFont="1" applyFill="1" applyBorder="1" applyAlignment="1" applyProtection="1">
      <alignment horizontal="right"/>
    </xf>
    <xf numFmtId="0" fontId="9" fillId="0" borderId="11" xfId="0" applyFont="1" applyFill="1" applyBorder="1" applyProtection="1"/>
    <xf numFmtId="0" fontId="7" fillId="0" borderId="12" xfId="0" applyFont="1" applyFill="1" applyBorder="1" applyProtection="1"/>
    <xf numFmtId="0" fontId="9" fillId="0" borderId="1" xfId="0" applyFont="1" applyFill="1" applyBorder="1" applyProtection="1"/>
    <xf numFmtId="166" fontId="7" fillId="0" borderId="0" xfId="0" applyNumberFormat="1" applyFont="1" applyFill="1" applyBorder="1" applyProtection="1"/>
    <xf numFmtId="1" fontId="12" fillId="0" borderId="1" xfId="0" applyNumberFormat="1" applyFont="1" applyFill="1" applyBorder="1" applyProtection="1"/>
    <xf numFmtId="164" fontId="7" fillId="0" borderId="0" xfId="0" applyNumberFormat="1" applyFont="1" applyFill="1" applyBorder="1" applyProtection="1"/>
    <xf numFmtId="164" fontId="11" fillId="0" borderId="1" xfId="0" applyNumberFormat="1" applyFont="1" applyFill="1" applyBorder="1" applyProtection="1"/>
    <xf numFmtId="0" fontId="11" fillId="4" borderId="1" xfId="0" applyFont="1" applyFill="1" applyBorder="1" applyProtection="1"/>
    <xf numFmtId="164" fontId="11" fillId="4" borderId="1" xfId="0" applyNumberFormat="1" applyFont="1" applyFill="1" applyBorder="1" applyProtection="1"/>
    <xf numFmtId="165" fontId="7" fillId="0" borderId="1" xfId="0" applyNumberFormat="1" applyFont="1" applyFill="1" applyBorder="1" applyProtection="1"/>
    <xf numFmtId="164" fontId="7" fillId="0" borderId="1" xfId="1" applyNumberFormat="1" applyFont="1" applyFill="1" applyBorder="1" applyProtection="1"/>
    <xf numFmtId="166" fontId="7" fillId="4" borderId="1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9" fillId="0" borderId="3" xfId="0" applyFont="1" applyFill="1" applyBorder="1" applyProtection="1"/>
    <xf numFmtId="0" fontId="7" fillId="0" borderId="4" xfId="0" applyFont="1" applyFill="1" applyBorder="1" applyProtection="1"/>
    <xf numFmtId="167" fontId="7" fillId="0" borderId="2" xfId="1" applyNumberFormat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right"/>
    </xf>
    <xf numFmtId="167" fontId="9" fillId="0" borderId="2" xfId="1" applyNumberFormat="1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/>
    <xf numFmtId="0" fontId="7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4" fontId="7" fillId="0" borderId="1" xfId="0" applyNumberFormat="1" applyFont="1" applyFill="1" applyBorder="1" applyProtection="1"/>
    <xf numFmtId="164" fontId="7" fillId="0" borderId="11" xfId="0" applyNumberFormat="1" applyFont="1" applyFill="1" applyBorder="1" applyProtection="1"/>
    <xf numFmtId="167" fontId="9" fillId="0" borderId="1" xfId="0" applyNumberFormat="1" applyFont="1" applyFill="1" applyBorder="1" applyProtection="1"/>
    <xf numFmtId="49" fontId="7" fillId="0" borderId="0" xfId="0" applyNumberFormat="1" applyFont="1" applyProtection="1"/>
    <xf numFmtId="49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9" fillId="0" borderId="1" xfId="0" applyFont="1" applyBorder="1" applyProtection="1"/>
    <xf numFmtId="0" fontId="7" fillId="0" borderId="4" xfId="0" applyFont="1" applyBorder="1" applyProtection="1"/>
    <xf numFmtId="0" fontId="9" fillId="0" borderId="4" xfId="0" applyFont="1" applyBorder="1" applyProtection="1"/>
    <xf numFmtId="3" fontId="7" fillId="0" borderId="1" xfId="0" applyNumberFormat="1" applyFont="1" applyBorder="1" applyProtection="1"/>
    <xf numFmtId="3" fontId="9" fillId="0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7" fillId="0" borderId="0" xfId="0" applyNumberFormat="1" applyFont="1" applyProtection="1"/>
    <xf numFmtId="3" fontId="7" fillId="0" borderId="0" xfId="0" applyNumberFormat="1" applyFont="1"/>
    <xf numFmtId="4" fontId="7" fillId="4" borderId="1" xfId="0" applyNumberFormat="1" applyFont="1" applyFill="1" applyBorder="1" applyProtection="1">
      <protection locked="0"/>
    </xf>
    <xf numFmtId="4" fontId="7" fillId="0" borderId="1" xfId="0" applyNumberFormat="1" applyFont="1" applyFill="1" applyBorder="1" applyProtection="1"/>
    <xf numFmtId="0" fontId="7" fillId="0" borderId="0" xfId="0" applyFont="1" applyFill="1" applyBorder="1" applyProtection="1">
      <protection locked="0"/>
    </xf>
    <xf numFmtId="0" fontId="11" fillId="0" borderId="5" xfId="0" applyFont="1" applyFill="1" applyBorder="1" applyAlignment="1" applyProtection="1">
      <alignment horizontal="right"/>
    </xf>
    <xf numFmtId="2" fontId="11" fillId="0" borderId="13" xfId="0" applyNumberFormat="1" applyFont="1" applyFill="1" applyBorder="1" applyAlignment="1" applyProtection="1"/>
    <xf numFmtId="2" fontId="11" fillId="0" borderId="3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/>
    <xf numFmtId="3" fontId="7" fillId="0" borderId="12" xfId="0" applyNumberFormat="1" applyFont="1" applyFill="1" applyBorder="1" applyProtection="1"/>
    <xf numFmtId="3" fontId="12" fillId="0" borderId="1" xfId="0" applyNumberFormat="1" applyFont="1" applyFill="1" applyBorder="1" applyProtection="1"/>
    <xf numFmtId="3" fontId="11" fillId="0" borderId="7" xfId="0" applyNumberFormat="1" applyFont="1" applyFill="1" applyBorder="1" applyProtection="1"/>
    <xf numFmtId="3" fontId="11" fillId="0" borderId="1" xfId="0" applyNumberFormat="1" applyFont="1" applyFill="1" applyBorder="1" applyProtection="1"/>
    <xf numFmtId="3" fontId="11" fillId="0" borderId="8" xfId="0" applyNumberFormat="1" applyFont="1" applyFill="1" applyBorder="1" applyProtection="1"/>
    <xf numFmtId="3" fontId="11" fillId="0" borderId="6" xfId="0" applyNumberFormat="1" applyFont="1" applyFill="1" applyBorder="1" applyProtection="1"/>
    <xf numFmtId="3" fontId="11" fillId="0" borderId="5" xfId="0" applyNumberFormat="1" applyFont="1" applyFill="1" applyBorder="1" applyProtection="1"/>
    <xf numFmtId="4" fontId="11" fillId="4" borderId="1" xfId="0" applyNumberFormat="1" applyFont="1" applyFill="1" applyBorder="1" applyProtection="1">
      <protection locked="0"/>
    </xf>
    <xf numFmtId="4" fontId="11" fillId="0" borderId="1" xfId="0" applyNumberFormat="1" applyFont="1" applyFill="1" applyBorder="1" applyProtection="1"/>
    <xf numFmtId="4" fontId="10" fillId="0" borderId="1" xfId="0" applyNumberFormat="1" applyFont="1" applyFill="1" applyBorder="1" applyProtection="1"/>
    <xf numFmtId="3" fontId="11" fillId="3" borderId="1" xfId="0" applyNumberFormat="1" applyFont="1" applyFill="1" applyBorder="1" applyProtection="1">
      <protection locked="0"/>
    </xf>
    <xf numFmtId="3" fontId="11" fillId="2" borderId="1" xfId="0" applyNumberFormat="1" applyFont="1" applyFill="1" applyBorder="1" applyProtection="1">
      <protection locked="0"/>
    </xf>
    <xf numFmtId="3" fontId="10" fillId="0" borderId="1" xfId="0" applyNumberFormat="1" applyFont="1" applyFill="1" applyBorder="1" applyProtection="1"/>
    <xf numFmtId="3" fontId="9" fillId="0" borderId="1" xfId="0" applyNumberFormat="1" applyFont="1" applyBorder="1" applyProtection="1"/>
    <xf numFmtId="3" fontId="9" fillId="0" borderId="2" xfId="0" applyNumberFormat="1" applyFont="1" applyBorder="1" applyProtection="1"/>
    <xf numFmtId="3" fontId="9" fillId="0" borderId="3" xfId="0" applyNumberFormat="1" applyFont="1" applyBorder="1" applyProtection="1"/>
    <xf numFmtId="3" fontId="9" fillId="0" borderId="4" xfId="0" applyNumberFormat="1" applyFont="1" applyBorder="1" applyProtection="1"/>
    <xf numFmtId="3" fontId="7" fillId="0" borderId="2" xfId="0" applyNumberFormat="1" applyFont="1" applyBorder="1" applyProtection="1"/>
    <xf numFmtId="3" fontId="7" fillId="0" borderId="3" xfId="0" applyNumberFormat="1" applyFont="1" applyBorder="1" applyProtection="1"/>
    <xf numFmtId="3" fontId="7" fillId="0" borderId="4" xfId="0" applyNumberFormat="1" applyFont="1" applyBorder="1" applyProtection="1"/>
    <xf numFmtId="164" fontId="7" fillId="4" borderId="6" xfId="0" applyNumberFormat="1" applyFont="1" applyFill="1" applyBorder="1" applyProtection="1">
      <protection locked="0"/>
    </xf>
    <xf numFmtId="4" fontId="7" fillId="0" borderId="1" xfId="1" applyNumberFormat="1" applyFont="1" applyFill="1" applyBorder="1" applyProtection="1"/>
    <xf numFmtId="3" fontId="7" fillId="0" borderId="1" xfId="1" applyNumberFormat="1" applyFont="1" applyFill="1" applyBorder="1" applyProtection="1"/>
    <xf numFmtId="165" fontId="7" fillId="0" borderId="3" xfId="0" applyNumberFormat="1" applyFont="1" applyFill="1" applyBorder="1" applyProtection="1"/>
    <xf numFmtId="0" fontId="7" fillId="0" borderId="3" xfId="0" applyFont="1" applyFill="1" applyBorder="1" applyProtection="1"/>
    <xf numFmtId="167" fontId="7" fillId="0" borderId="3" xfId="0" applyNumberFormat="1" applyFont="1" applyFill="1" applyBorder="1" applyProtection="1"/>
    <xf numFmtId="166" fontId="9" fillId="4" borderId="1" xfId="0" applyNumberFormat="1" applyFont="1" applyFill="1" applyBorder="1" applyProtection="1">
      <protection locked="0"/>
    </xf>
    <xf numFmtId="4" fontId="9" fillId="0" borderId="1" xfId="0" applyNumberFormat="1" applyFont="1" applyFill="1" applyBorder="1" applyProtection="1"/>
    <xf numFmtId="4" fontId="7" fillId="0" borderId="0" xfId="0" applyNumberFormat="1" applyFont="1" applyFill="1" applyBorder="1" applyProtection="1"/>
    <xf numFmtId="166" fontId="7" fillId="0" borderId="1" xfId="0" applyNumberFormat="1" applyFont="1" applyBorder="1" applyProtection="1"/>
    <xf numFmtId="166" fontId="9" fillId="2" borderId="1" xfId="0" applyNumberFormat="1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0" fillId="0" borderId="11" xfId="0" applyBorder="1" applyProtection="1"/>
    <xf numFmtId="0" fontId="0" fillId="0" borderId="19" xfId="0" applyFill="1" applyBorder="1" applyProtection="1"/>
    <xf numFmtId="0" fontId="9" fillId="0" borderId="0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164" fontId="9" fillId="0" borderId="1" xfId="0" applyNumberFormat="1" applyFont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right"/>
    </xf>
    <xf numFmtId="0" fontId="0" fillId="0" borderId="1" xfId="0" applyBorder="1" applyProtection="1"/>
    <xf numFmtId="167" fontId="7" fillId="4" borderId="1" xfId="0" applyNumberFormat="1" applyFont="1" applyFill="1" applyBorder="1" applyProtection="1">
      <protection locked="0"/>
    </xf>
    <xf numFmtId="0" fontId="7" fillId="0" borderId="1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10" fillId="0" borderId="14" xfId="0" applyFont="1" applyFill="1" applyBorder="1" applyProtection="1"/>
    <xf numFmtId="0" fontId="0" fillId="0" borderId="13" xfId="0" applyFill="1" applyBorder="1"/>
    <xf numFmtId="0" fontId="0" fillId="0" borderId="15" xfId="0" applyFill="1" applyBorder="1"/>
    <xf numFmtId="0" fontId="7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10" fillId="0" borderId="1" xfId="0" applyFont="1" applyFill="1" applyBorder="1"/>
    <xf numFmtId="4" fontId="9" fillId="0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3" fontId="9" fillId="0" borderId="12" xfId="0" applyNumberFormat="1" applyFont="1" applyFill="1" applyBorder="1" applyProtection="1"/>
    <xf numFmtId="3" fontId="11" fillId="6" borderId="8" xfId="0" applyNumberFormat="1" applyFont="1" applyFill="1" applyBorder="1" applyProtection="1">
      <protection locked="0"/>
    </xf>
    <xf numFmtId="3" fontId="11" fillId="6" borderId="1" xfId="0" applyNumberFormat="1" applyFont="1" applyFill="1" applyBorder="1" applyProtection="1">
      <protection locked="0"/>
    </xf>
    <xf numFmtId="3" fontId="11" fillId="6" borderId="5" xfId="0" applyNumberFormat="1" applyFont="1" applyFill="1" applyBorder="1" applyProtection="1">
      <protection locked="0"/>
    </xf>
    <xf numFmtId="1" fontId="11" fillId="6" borderId="7" xfId="0" applyNumberFormat="1" applyFont="1" applyFill="1" applyBorder="1" applyProtection="1">
      <protection locked="0"/>
    </xf>
    <xf numFmtId="1" fontId="11" fillId="6" borderId="1" xfId="0" applyNumberFormat="1" applyFont="1" applyFill="1" applyBorder="1" applyProtection="1">
      <protection locked="0"/>
    </xf>
    <xf numFmtId="1" fontId="11" fillId="6" borderId="8" xfId="0" applyNumberFormat="1" applyFont="1" applyFill="1" applyBorder="1" applyProtection="1">
      <protection locked="0"/>
    </xf>
    <xf numFmtId="1" fontId="11" fillId="6" borderId="6" xfId="0" applyNumberFormat="1" applyFont="1" applyFill="1" applyBorder="1" applyProtection="1">
      <protection locked="0"/>
    </xf>
    <xf numFmtId="1" fontId="11" fillId="6" borderId="5" xfId="0" applyNumberFormat="1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7" fillId="6" borderId="1" xfId="0" applyFont="1" applyFill="1" applyBorder="1"/>
    <xf numFmtId="49" fontId="9" fillId="6" borderId="2" xfId="0" applyNumberFormat="1" applyFont="1" applyFill="1" applyBorder="1" applyAlignment="1" applyProtection="1">
      <protection locked="0"/>
    </xf>
    <xf numFmtId="49" fontId="7" fillId="6" borderId="3" xfId="0" applyNumberFormat="1" applyFont="1" applyFill="1" applyBorder="1" applyAlignment="1" applyProtection="1">
      <protection locked="0"/>
    </xf>
    <xf numFmtId="49" fontId="7" fillId="6" borderId="4" xfId="0" applyNumberFormat="1" applyFont="1" applyFill="1" applyBorder="1" applyAlignment="1" applyProtection="1">
      <protection locked="0"/>
    </xf>
    <xf numFmtId="0" fontId="9" fillId="6" borderId="2" xfId="0" applyNumberFormat="1" applyFont="1" applyFill="1" applyBorder="1" applyAlignment="1" applyProtection="1">
      <protection locked="0"/>
    </xf>
    <xf numFmtId="0" fontId="7" fillId="6" borderId="3" xfId="0" applyNumberFormat="1" applyFont="1" applyFill="1" applyBorder="1" applyAlignment="1" applyProtection="1">
      <protection locked="0"/>
    </xf>
    <xf numFmtId="0" fontId="7" fillId="6" borderId="4" xfId="0" applyNumberFormat="1" applyFont="1" applyFill="1" applyBorder="1" applyAlignment="1" applyProtection="1">
      <protection locked="0"/>
    </xf>
    <xf numFmtId="0" fontId="9" fillId="6" borderId="2" xfId="0" applyNumberFormat="1" applyFont="1" applyFill="1" applyBorder="1" applyAlignment="1" applyProtection="1">
      <alignment horizontal="left"/>
      <protection locked="0"/>
    </xf>
    <xf numFmtId="49" fontId="9" fillId="6" borderId="2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0" fontId="7" fillId="6" borderId="1" xfId="0" applyFont="1" applyFill="1" applyBorder="1" applyAlignment="1" applyProtection="1">
      <alignment horizontal="right"/>
      <protection locked="0"/>
    </xf>
    <xf numFmtId="167" fontId="7" fillId="6" borderId="1" xfId="0" applyNumberFormat="1" applyFont="1" applyFill="1" applyBorder="1" applyProtection="1">
      <protection locked="0"/>
    </xf>
    <xf numFmtId="164" fontId="7" fillId="6" borderId="1" xfId="0" applyNumberFormat="1" applyFont="1" applyFill="1" applyBorder="1" applyProtection="1">
      <protection locked="0"/>
    </xf>
    <xf numFmtId="4" fontId="7" fillId="6" borderId="1" xfId="0" applyNumberFormat="1" applyFont="1" applyFill="1" applyBorder="1" applyProtection="1">
      <protection locked="0"/>
    </xf>
    <xf numFmtId="164" fontId="7" fillId="6" borderId="6" xfId="0" applyNumberFormat="1" applyFont="1" applyFill="1" applyBorder="1" applyProtection="1">
      <protection locked="0"/>
    </xf>
    <xf numFmtId="166" fontId="7" fillId="6" borderId="1" xfId="0" applyNumberFormat="1" applyFont="1" applyFill="1" applyBorder="1" applyProtection="1">
      <protection locked="0"/>
    </xf>
    <xf numFmtId="0" fontId="7" fillId="6" borderId="1" xfId="0" applyNumberFormat="1" applyFont="1" applyFill="1" applyBorder="1" applyProtection="1">
      <protection locked="0"/>
    </xf>
    <xf numFmtId="3" fontId="7" fillId="6" borderId="1" xfId="0" applyNumberFormat="1" applyFont="1" applyFill="1" applyBorder="1" applyProtection="1">
      <protection locked="0"/>
    </xf>
    <xf numFmtId="0" fontId="11" fillId="6" borderId="1" xfId="0" applyNumberFormat="1" applyFont="1" applyFill="1" applyBorder="1" applyProtection="1">
      <protection locked="0"/>
    </xf>
    <xf numFmtId="0" fontId="11" fillId="6" borderId="1" xfId="0" applyFont="1" applyFill="1" applyBorder="1" applyProtection="1">
      <protection locked="0"/>
    </xf>
    <xf numFmtId="3" fontId="7" fillId="7" borderId="1" xfId="0" applyNumberFormat="1" applyFont="1" applyFill="1" applyBorder="1" applyProtection="1">
      <protection locked="0"/>
    </xf>
    <xf numFmtId="0" fontId="7" fillId="6" borderId="1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right"/>
    </xf>
    <xf numFmtId="3" fontId="7" fillId="6" borderId="6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167" fontId="7" fillId="0" borderId="17" xfId="1" applyNumberFormat="1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13" fillId="6" borderId="1" xfId="0" applyFont="1" applyFill="1" applyBorder="1"/>
    <xf numFmtId="0" fontId="10" fillId="0" borderId="11" xfId="0" applyFont="1" applyFill="1" applyBorder="1" applyProtection="1"/>
    <xf numFmtId="0" fontId="11" fillId="0" borderId="0" xfId="0" applyFont="1" applyProtection="1"/>
    <xf numFmtId="0" fontId="10" fillId="0" borderId="0" xfId="0" applyFont="1" applyProtection="1"/>
    <xf numFmtId="0" fontId="11" fillId="0" borderId="3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  <xf numFmtId="0" fontId="10" fillId="0" borderId="4" xfId="0" applyFont="1" applyBorder="1" applyProtection="1"/>
    <xf numFmtId="0" fontId="11" fillId="0" borderId="4" xfId="0" applyFont="1" applyBorder="1" applyProtection="1"/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Protection="1"/>
    <xf numFmtId="0" fontId="11" fillId="0" borderId="3" xfId="0" applyFont="1" applyBorder="1" applyProtection="1"/>
    <xf numFmtId="0" fontId="10" fillId="0" borderId="3" xfId="0" applyFont="1" applyBorder="1" applyProtection="1"/>
    <xf numFmtId="0" fontId="7" fillId="0" borderId="1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right"/>
    </xf>
    <xf numFmtId="49" fontId="9" fillId="0" borderId="2" xfId="0" applyNumberFormat="1" applyFont="1" applyFill="1" applyBorder="1" applyProtection="1"/>
    <xf numFmtId="0" fontId="9" fillId="0" borderId="6" xfId="0" applyFont="1" applyFill="1" applyBorder="1" applyAlignment="1" applyProtection="1">
      <alignment horizontal="right"/>
    </xf>
    <xf numFmtId="0" fontId="11" fillId="0" borderId="6" xfId="0" applyFont="1" applyFill="1" applyBorder="1" applyAlignment="1" applyProtection="1">
      <alignment horizontal="right"/>
    </xf>
    <xf numFmtId="0" fontId="11" fillId="0" borderId="6" xfId="0" applyFont="1" applyFill="1" applyBorder="1" applyAlignment="1" applyProtection="1">
      <alignment horizontal="center"/>
    </xf>
    <xf numFmtId="0" fontId="14" fillId="0" borderId="1" xfId="0" applyFont="1" applyFill="1" applyBorder="1" applyProtection="1"/>
    <xf numFmtId="0" fontId="9" fillId="0" borderId="2" xfId="0" applyFont="1" applyBorder="1" applyAlignment="1" applyProtection="1">
      <alignment horizontal="left"/>
    </xf>
    <xf numFmtId="0" fontId="7" fillId="6" borderId="2" xfId="0" applyFont="1" applyFill="1" applyBorder="1" applyAlignment="1" applyProtection="1">
      <protection locked="0"/>
    </xf>
    <xf numFmtId="0" fontId="7" fillId="6" borderId="3" xfId="0" applyFont="1" applyFill="1" applyBorder="1" applyAlignment="1" applyProtection="1">
      <protection locked="0"/>
    </xf>
    <xf numFmtId="0" fontId="7" fillId="6" borderId="4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/>
    <xf numFmtId="0" fontId="7" fillId="0" borderId="2" xfId="0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right"/>
    </xf>
    <xf numFmtId="0" fontId="7" fillId="6" borderId="1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right"/>
    </xf>
    <xf numFmtId="0" fontId="9" fillId="6" borderId="2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/>
    <xf numFmtId="0" fontId="7" fillId="0" borderId="3" xfId="0" applyFont="1" applyBorder="1" applyAlignment="1" applyProtection="1"/>
    <xf numFmtId="0" fontId="7" fillId="5" borderId="1" xfId="0" applyFont="1" applyFill="1" applyBorder="1" applyAlignment="1" applyProtection="1">
      <alignment horizontal="left"/>
      <protection locked="0"/>
    </xf>
    <xf numFmtId="0" fontId="7" fillId="5" borderId="2" xfId="0" applyNumberFormat="1" applyFont="1" applyFill="1" applyBorder="1" applyAlignment="1" applyProtection="1">
      <alignment horizontal="left"/>
      <protection locked="0"/>
    </xf>
    <xf numFmtId="0" fontId="7" fillId="5" borderId="3" xfId="0" applyNumberFormat="1" applyFont="1" applyFill="1" applyBorder="1" applyAlignment="1" applyProtection="1">
      <alignment horizontal="left"/>
      <protection locked="0"/>
    </xf>
    <xf numFmtId="0" fontId="7" fillId="5" borderId="4" xfId="0" applyNumberFormat="1" applyFont="1" applyFill="1" applyBorder="1" applyAlignment="1" applyProtection="1">
      <alignment horizontal="left"/>
      <protection locked="0"/>
    </xf>
    <xf numFmtId="0" fontId="7" fillId="5" borderId="1" xfId="0" applyNumberFormat="1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right"/>
    </xf>
    <xf numFmtId="0" fontId="11" fillId="0" borderId="3" xfId="0" applyFont="1" applyFill="1" applyBorder="1" applyAlignment="1" applyProtection="1">
      <alignment horizontal="right"/>
    </xf>
    <xf numFmtId="0" fontId="11" fillId="0" borderId="4" xfId="0" applyFont="1" applyFill="1" applyBorder="1" applyAlignment="1" applyProtection="1">
      <alignment horizontal="right"/>
    </xf>
    <xf numFmtId="0" fontId="11" fillId="0" borderId="2" xfId="0" applyFont="1" applyFill="1" applyBorder="1" applyAlignment="1" applyProtection="1"/>
    <xf numFmtId="0" fontId="11" fillId="0" borderId="3" xfId="0" applyFont="1" applyFill="1" applyBorder="1" applyAlignment="1" applyProtection="1"/>
    <xf numFmtId="0" fontId="11" fillId="0" borderId="4" xfId="0" applyFont="1" applyFill="1" applyBorder="1" applyAlignment="1" applyProtection="1"/>
    <xf numFmtId="4" fontId="11" fillId="4" borderId="1" xfId="0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/>
    <xf numFmtId="0" fontId="11" fillId="0" borderId="1" xfId="0" applyFont="1" applyFill="1" applyBorder="1" applyAlignment="1" applyProtection="1">
      <alignment horizontal="right"/>
    </xf>
    <xf numFmtId="0" fontId="11" fillId="0" borderId="1" xfId="0" applyFont="1" applyFill="1" applyBorder="1" applyAlignment="1" applyProtection="1"/>
    <xf numFmtId="0" fontId="10" fillId="0" borderId="1" xfId="0" applyFont="1" applyFill="1" applyBorder="1" applyAlignment="1" applyProtection="1"/>
    <xf numFmtId="4" fontId="11" fillId="4" borderId="2" xfId="0" applyNumberFormat="1" applyFont="1" applyFill="1" applyBorder="1" applyAlignment="1" applyProtection="1">
      <alignment horizontal="right"/>
      <protection locked="0"/>
    </xf>
    <xf numFmtId="4" fontId="11" fillId="4" borderId="3" xfId="0" applyNumberFormat="1" applyFont="1" applyFill="1" applyBorder="1" applyAlignment="1" applyProtection="1">
      <alignment horizontal="right"/>
      <protection locked="0"/>
    </xf>
    <xf numFmtId="4" fontId="11" fillId="4" borderId="4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  <protection locked="0"/>
    </xf>
    <xf numFmtId="0" fontId="7" fillId="6" borderId="3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49" fontId="9" fillId="0" borderId="2" xfId="0" applyNumberFormat="1" applyFont="1" applyBorder="1" applyAlignment="1" applyProtection="1"/>
    <xf numFmtId="0" fontId="9" fillId="0" borderId="4" xfId="0" applyFont="1" applyBorder="1" applyAlignment="1" applyProtection="1"/>
    <xf numFmtId="0" fontId="11" fillId="0" borderId="3" xfId="0" applyFont="1" applyBorder="1" applyAlignment="1" applyProtection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Turnover</a:t>
            </a:r>
            <a:r>
              <a:rPr lang="fi-FI" baseline="0"/>
              <a:t> / Net Sales </a:t>
            </a:r>
            <a:r>
              <a:rPr lang="fi-FI"/>
              <a:t>- 1000 EUR</a:t>
            </a:r>
          </a:p>
        </c:rich>
      </c:tx>
      <c:layout>
        <c:manualLayout>
          <c:xMode val="edge"/>
          <c:yMode val="edge"/>
          <c:x val="0.15120310992053826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2956712295668"/>
          <c:y val="0.19723216714452979"/>
          <c:w val="0.84536366168539812"/>
          <c:h val="0.66090077060710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'Income statement and balance '!$A$9</c:f>
              <c:strCache>
                <c:ptCount val="1"/>
                <c:pt idx="0">
                  <c:v>Income in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'Income statement and balance '!$B$9:$G$9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339648"/>
        <c:axId val="161345536"/>
      </c:barChart>
      <c:catAx>
        <c:axId val="1613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13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34553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1339648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11" r="0.75000000000000111" t="1" header="0.4921259845000005" footer="0.492125984500000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Gross</a:t>
            </a:r>
            <a:r>
              <a:rPr lang="fi-FI" baseline="0"/>
              <a:t> margin  </a:t>
            </a:r>
            <a:r>
              <a:rPr lang="fi-FI"/>
              <a:t>- 1000 EUR</a:t>
            </a:r>
          </a:p>
        </c:rich>
      </c:tx>
      <c:layout>
        <c:manualLayout>
          <c:xMode val="edge"/>
          <c:yMode val="edge"/>
          <c:x val="0.298181818181818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2727272727294"/>
          <c:y val="0.19860627177700349"/>
          <c:w val="0.83636363636363664"/>
          <c:h val="0.65853658536585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'Income statement and balance '!$A$14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'Income statement and balance 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'Income statement and balance '!$B$14:$G$14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258496"/>
        <c:axId val="161273728"/>
      </c:barChart>
      <c:catAx>
        <c:axId val="1612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127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7372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125849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11" r="0.75000000000000111" t="1" header="0.4921259845000005" footer="0.492125984500000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Operating</a:t>
            </a:r>
            <a:r>
              <a:rPr lang="fi-FI" baseline="0"/>
              <a:t>  margin </a:t>
            </a:r>
            <a:r>
              <a:rPr lang="fi-FI"/>
              <a:t> - 1000 EUR</a:t>
            </a:r>
          </a:p>
        </c:rich>
      </c:tx>
      <c:layout>
        <c:manualLayout>
          <c:xMode val="edge"/>
          <c:yMode val="edge"/>
          <c:x val="0.30555664916885489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392538765935"/>
          <c:y val="0.19791733777309145"/>
          <c:w val="0.84375286103265057"/>
          <c:h val="0.65972445924363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'Income statement and balance '!$A$18</c:f>
              <c:strCache>
                <c:ptCount val="1"/>
                <c:pt idx="0">
                  <c:v>Operating 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'Income statement and balance 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'Income statement and balance '!$B$18:$G$18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625216"/>
        <c:axId val="161652736"/>
      </c:barChart>
      <c:catAx>
        <c:axId val="1616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16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65273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162521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11" r="0.75000000000000111" t="1" header="0.4921259845000005" footer="0.492125984500000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Total</a:t>
            </a:r>
            <a:r>
              <a:rPr lang="fi-FI" baseline="0"/>
              <a:t> profit </a:t>
            </a:r>
            <a:r>
              <a:rPr lang="fi-FI"/>
              <a:t>- 1000 EUR</a:t>
            </a:r>
          </a:p>
        </c:rich>
      </c:tx>
      <c:layout>
        <c:manualLayout>
          <c:xMode val="edge"/>
          <c:yMode val="edge"/>
          <c:x val="0.25992817684793074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91355467613852"/>
          <c:y val="0.19723216714452979"/>
          <c:w val="0.83754660273755277"/>
          <c:h val="0.66090077060710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'Income statement and balance '!$A$29</c:f>
              <c:strCache>
                <c:ptCount val="1"/>
                <c:pt idx="0">
                  <c:v>Total 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'Income statement and balance 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'Income statement and balance '!$B$29:$G$29</c:f>
              <c:numCache>
                <c:formatCode>#,##0</c:formatCode>
                <c:ptCount val="6"/>
                <c:pt idx="0" formatCode="#,##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659904"/>
        <c:axId val="167466880"/>
      </c:barChart>
      <c:catAx>
        <c:axId val="1616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4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6688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165990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&amp;VOULUTECH OY&amp;HSivu &amp;S&amp;OPlanHelp-laskelmapohja</c:oddHeader>
      <c:oddFooter>&amp;VVain Oulutechin asiakkaiden käyttöön. Ei kolmansille osapuolille.&amp;OCopyright Sitra</c:oddFooter>
    </c:headerFooter>
    <c:pageMargins b="1" l="0.75000000000000111" r="0.75000000000000111" t="1" header="0.4921259845000005" footer="0.492125984500000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Gross</a:t>
            </a:r>
            <a:r>
              <a:rPr lang="fi-FI" baseline="0"/>
              <a:t> margin </a:t>
            </a:r>
            <a:r>
              <a:rPr lang="fi-FI"/>
              <a:t> - %</a:t>
            </a:r>
          </a:p>
        </c:rich>
      </c:tx>
      <c:layout>
        <c:manualLayout>
          <c:xMode val="edge"/>
          <c:yMode val="edge"/>
          <c:x val="0.3715288713910776"/>
          <c:y val="3.793103448275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02840178901456"/>
          <c:y val="0.19655172413793104"/>
          <c:w val="0.76736371312022944"/>
          <c:h val="0.66206896551724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'Income statement and balance '!$A$15</c:f>
              <c:strCache>
                <c:ptCount val="1"/>
                <c:pt idx="0">
                  <c:v>Gross margin -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'Income statement and balance 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'Income statement and balance '!$B$15:$G$15</c:f>
              <c:numCache>
                <c:formatCode>0.0\ 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484416"/>
        <c:axId val="167499648"/>
      </c:barChart>
      <c:catAx>
        <c:axId val="16748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99648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484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11" r="0.75000000000000111" t="1" header="0.4921259845000005" footer="0.492125984500000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Operating</a:t>
            </a:r>
            <a:r>
              <a:rPr lang="fi-FI" baseline="0"/>
              <a:t> margin </a:t>
            </a:r>
            <a:r>
              <a:rPr lang="fi-FI"/>
              <a:t>- %</a:t>
            </a:r>
          </a:p>
        </c:rich>
      </c:tx>
      <c:layout>
        <c:manualLayout>
          <c:xMode val="edge"/>
          <c:yMode val="edge"/>
          <c:x val="0.36690647482014477"/>
          <c:y val="3.7800687285223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64748201438875"/>
          <c:y val="0.19587694600027519"/>
          <c:w val="0.75899280575539574"/>
          <c:h val="0.66323246628163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'Income statement and balance '!$A$19</c:f>
              <c:strCache>
                <c:ptCount val="1"/>
                <c:pt idx="0">
                  <c:v>Operating margin -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'Income statement and balance '!$B$2:$G$2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'Income statement and balance '!$B$19:$G$19</c:f>
              <c:numCache>
                <c:formatCode>0.0\ 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506304"/>
        <c:axId val="167508992"/>
      </c:barChart>
      <c:catAx>
        <c:axId val="16750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5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50899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6750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11" r="0.75000000000000111" t="1" header="0.4921259845000005" footer="0.492125984500000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333375</xdr:colOff>
      <xdr:row>19</xdr:row>
      <xdr:rowOff>0</xdr:rowOff>
    </xdr:to>
    <xdr:graphicFrame macro="">
      <xdr:nvGraphicFramePr>
        <xdr:cNvPr id="6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2</xdr:row>
      <xdr:rowOff>9525</xdr:rowOff>
    </xdr:from>
    <xdr:to>
      <xdr:col>8</xdr:col>
      <xdr:colOff>590550</xdr:colOff>
      <xdr:row>18</xdr:row>
      <xdr:rowOff>152400</xdr:rowOff>
    </xdr:to>
    <xdr:graphicFrame macro="">
      <xdr:nvGraphicFramePr>
        <xdr:cNvPr id="6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4</xdr:col>
      <xdr:colOff>304800</xdr:colOff>
      <xdr:row>36</xdr:row>
      <xdr:rowOff>152400</xdr:rowOff>
    </xdr:to>
    <xdr:graphicFrame macro="">
      <xdr:nvGraphicFramePr>
        <xdr:cNvPr id="62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400050</xdr:colOff>
      <xdr:row>20</xdr:row>
      <xdr:rowOff>0</xdr:rowOff>
    </xdr:from>
    <xdr:to>
      <xdr:col>8</xdr:col>
      <xdr:colOff>600075</xdr:colOff>
      <xdr:row>37</xdr:row>
      <xdr:rowOff>0</xdr:rowOff>
    </xdr:to>
    <xdr:graphicFrame macro="">
      <xdr:nvGraphicFramePr>
        <xdr:cNvPr id="62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4</xdr:col>
      <xdr:colOff>304800</xdr:colOff>
      <xdr:row>55</xdr:row>
      <xdr:rowOff>9525</xdr:rowOff>
    </xdr:to>
    <xdr:graphicFrame macro="">
      <xdr:nvGraphicFramePr>
        <xdr:cNvPr id="62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38</xdr:row>
      <xdr:rowOff>0</xdr:rowOff>
    </xdr:from>
    <xdr:to>
      <xdr:col>8</xdr:col>
      <xdr:colOff>600075</xdr:colOff>
      <xdr:row>55</xdr:row>
      <xdr:rowOff>19050</xdr:rowOff>
    </xdr:to>
    <xdr:graphicFrame macro="">
      <xdr:nvGraphicFramePr>
        <xdr:cNvPr id="62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Layout" zoomScaleNormal="100" workbookViewId="0">
      <selection activeCell="E2" sqref="E2"/>
    </sheetView>
  </sheetViews>
  <sheetFormatPr defaultRowHeight="12.75" x14ac:dyDescent="0.2"/>
  <cols>
    <col min="1" max="1" width="33" style="1" customWidth="1"/>
    <col min="2" max="2" width="12.85546875" style="1" customWidth="1"/>
    <col min="3" max="3" width="11.140625" style="1" customWidth="1"/>
    <col min="4" max="5" width="10.7109375" style="1" customWidth="1"/>
    <col min="6" max="7" width="10.140625" style="1" customWidth="1"/>
    <col min="8" max="16384" width="9.140625" style="1"/>
  </cols>
  <sheetData>
    <row r="1" spans="1:8" ht="18" x14ac:dyDescent="0.25">
      <c r="A1" s="109" t="s">
        <v>4</v>
      </c>
      <c r="B1" s="11"/>
      <c r="C1" s="11"/>
      <c r="D1" s="11"/>
      <c r="E1" s="11"/>
      <c r="F1" s="16"/>
      <c r="G1" s="16"/>
      <c r="H1" s="16"/>
    </row>
    <row r="2" spans="1:8" x14ac:dyDescent="0.2">
      <c r="A2" s="110"/>
      <c r="B2" s="110"/>
      <c r="C2" s="110"/>
      <c r="D2" s="110"/>
      <c r="E2" s="110"/>
      <c r="F2" s="87"/>
      <c r="G2" s="87"/>
      <c r="H2" s="87"/>
    </row>
    <row r="3" spans="1:8" x14ac:dyDescent="0.2">
      <c r="A3" s="99" t="s">
        <v>5</v>
      </c>
      <c r="B3" s="210" t="s">
        <v>6</v>
      </c>
      <c r="C3" s="211"/>
      <c r="D3" s="211"/>
      <c r="E3" s="212"/>
      <c r="F3" s="87"/>
      <c r="G3" s="87"/>
      <c r="H3" s="87"/>
    </row>
    <row r="4" spans="1:8" x14ac:dyDescent="0.2">
      <c r="A4" s="99" t="s">
        <v>7</v>
      </c>
      <c r="B4" s="213"/>
      <c r="C4" s="214"/>
      <c r="D4" s="214"/>
      <c r="E4" s="215"/>
      <c r="F4" s="87"/>
      <c r="G4" s="87"/>
      <c r="H4" s="87"/>
    </row>
    <row r="5" spans="1:8" x14ac:dyDescent="0.2">
      <c r="A5" s="99" t="s">
        <v>8</v>
      </c>
      <c r="B5" s="216"/>
      <c r="C5" s="214"/>
      <c r="D5" s="214"/>
      <c r="E5" s="215"/>
      <c r="F5" s="87"/>
      <c r="G5" s="87"/>
      <c r="H5" s="87"/>
    </row>
    <row r="6" spans="1:8" x14ac:dyDescent="0.2">
      <c r="A6" s="99" t="s">
        <v>9</v>
      </c>
      <c r="B6" s="217"/>
      <c r="C6" s="211"/>
      <c r="D6" s="211"/>
      <c r="E6" s="212"/>
      <c r="F6" s="87"/>
      <c r="G6" s="87"/>
      <c r="H6" s="87"/>
    </row>
    <row r="7" spans="1:8" x14ac:dyDescent="0.2">
      <c r="A7" s="99" t="s">
        <v>10</v>
      </c>
      <c r="B7" s="213"/>
      <c r="C7" s="214"/>
      <c r="D7" s="214"/>
      <c r="E7" s="215"/>
      <c r="F7" s="87"/>
      <c r="G7" s="87"/>
      <c r="H7" s="87"/>
    </row>
    <row r="8" spans="1:8" x14ac:dyDescent="0.2">
      <c r="A8" s="99" t="s">
        <v>11</v>
      </c>
      <c r="B8" s="271"/>
      <c r="C8" s="260"/>
      <c r="D8" s="260"/>
      <c r="E8" s="261"/>
      <c r="F8" s="87"/>
      <c r="G8" s="87"/>
      <c r="H8" s="87"/>
    </row>
    <row r="9" spans="1:8" x14ac:dyDescent="0.2">
      <c r="A9" s="110"/>
      <c r="B9" s="111"/>
      <c r="C9" s="111"/>
      <c r="D9" s="110"/>
      <c r="E9" s="110"/>
      <c r="F9" s="87"/>
      <c r="G9" s="87"/>
      <c r="H9" s="87"/>
    </row>
    <row r="10" spans="1:8" x14ac:dyDescent="0.2">
      <c r="A10" s="87"/>
      <c r="B10" s="87"/>
      <c r="C10" s="234" t="s">
        <v>13</v>
      </c>
      <c r="D10" s="75" t="s">
        <v>15</v>
      </c>
      <c r="E10" s="87"/>
      <c r="F10" s="87"/>
      <c r="G10" s="87"/>
      <c r="H10" s="87"/>
    </row>
    <row r="11" spans="1:8" x14ac:dyDescent="0.2">
      <c r="A11" s="272" t="s">
        <v>12</v>
      </c>
      <c r="B11" s="273"/>
      <c r="C11" s="235" t="s">
        <v>14</v>
      </c>
      <c r="D11" s="233" t="s">
        <v>16</v>
      </c>
      <c r="E11" s="112" t="s">
        <v>17</v>
      </c>
      <c r="F11" s="112"/>
      <c r="G11" s="113"/>
      <c r="H11" s="87"/>
    </row>
    <row r="12" spans="1:8" x14ac:dyDescent="0.2">
      <c r="A12" s="259"/>
      <c r="B12" s="261"/>
      <c r="C12" s="232"/>
      <c r="D12" s="236">
        <f>IF(C12=0,0,C12/C22)</f>
        <v>0</v>
      </c>
      <c r="E12" s="259"/>
      <c r="F12" s="260"/>
      <c r="G12" s="261"/>
      <c r="H12" s="87"/>
    </row>
    <row r="13" spans="1:8" x14ac:dyDescent="0.2">
      <c r="A13" s="259"/>
      <c r="B13" s="261"/>
      <c r="C13" s="218">
        <v>0</v>
      </c>
      <c r="D13" s="114">
        <f>IF(C13=0,0,C13/C22)</f>
        <v>0</v>
      </c>
      <c r="E13" s="259"/>
      <c r="F13" s="260"/>
      <c r="G13" s="261"/>
      <c r="H13" s="87"/>
    </row>
    <row r="14" spans="1:8" x14ac:dyDescent="0.2">
      <c r="A14" s="259"/>
      <c r="B14" s="261"/>
      <c r="C14" s="218">
        <v>0</v>
      </c>
      <c r="D14" s="114">
        <f>IF(C14=0,0,C14/C22)</f>
        <v>0</v>
      </c>
      <c r="E14" s="259"/>
      <c r="F14" s="260"/>
      <c r="G14" s="261"/>
      <c r="H14" s="87"/>
    </row>
    <row r="15" spans="1:8" x14ac:dyDescent="0.2">
      <c r="A15" s="259"/>
      <c r="B15" s="261"/>
      <c r="C15" s="218">
        <v>0</v>
      </c>
      <c r="D15" s="114">
        <f>IF(C15=0,0,C15/C22)</f>
        <v>0</v>
      </c>
      <c r="E15" s="259"/>
      <c r="F15" s="260"/>
      <c r="G15" s="261"/>
      <c r="H15" s="87"/>
    </row>
    <row r="16" spans="1:8" x14ac:dyDescent="0.2">
      <c r="A16" s="259"/>
      <c r="B16" s="261"/>
      <c r="C16" s="218">
        <v>0</v>
      </c>
      <c r="D16" s="114">
        <f>IF(C16=0,0,C16/C22)</f>
        <v>0</v>
      </c>
      <c r="E16" s="259"/>
      <c r="F16" s="260"/>
      <c r="G16" s="261"/>
      <c r="H16" s="87"/>
    </row>
    <row r="17" spans="1:9" x14ac:dyDescent="0.2">
      <c r="A17" s="259"/>
      <c r="B17" s="261"/>
      <c r="C17" s="218">
        <v>0</v>
      </c>
      <c r="D17" s="114">
        <f>IF(C17=0,0,C17/C22)</f>
        <v>0</v>
      </c>
      <c r="E17" s="259"/>
      <c r="F17" s="260"/>
      <c r="G17" s="261"/>
      <c r="H17" s="87"/>
    </row>
    <row r="18" spans="1:9" x14ac:dyDescent="0.2">
      <c r="A18" s="259"/>
      <c r="B18" s="261"/>
      <c r="C18" s="218">
        <v>0</v>
      </c>
      <c r="D18" s="114">
        <f>IF(C18=0,0,C18/C22)</f>
        <v>0</v>
      </c>
      <c r="E18" s="259"/>
      <c r="F18" s="260"/>
      <c r="G18" s="261"/>
      <c r="H18" s="87"/>
    </row>
    <row r="19" spans="1:9" x14ac:dyDescent="0.2">
      <c r="A19" s="259"/>
      <c r="B19" s="261"/>
      <c r="C19" s="218">
        <v>0</v>
      </c>
      <c r="D19" s="114">
        <f>IF(C19=0,0,C19/C22)</f>
        <v>0</v>
      </c>
      <c r="E19" s="259"/>
      <c r="F19" s="260"/>
      <c r="G19" s="261"/>
      <c r="H19" s="87"/>
      <c r="I19" s="3"/>
    </row>
    <row r="20" spans="1:9" x14ac:dyDescent="0.2">
      <c r="A20" s="259"/>
      <c r="B20" s="261"/>
      <c r="C20" s="218">
        <v>0</v>
      </c>
      <c r="D20" s="114">
        <f>IF(C20=0,0,C20/C22)</f>
        <v>0</v>
      </c>
      <c r="E20" s="259"/>
      <c r="F20" s="260"/>
      <c r="G20" s="261"/>
      <c r="H20" s="87"/>
      <c r="I20" s="3"/>
    </row>
    <row r="21" spans="1:9" x14ac:dyDescent="0.2">
      <c r="A21" s="259"/>
      <c r="B21" s="261"/>
      <c r="C21" s="218">
        <v>0</v>
      </c>
      <c r="D21" s="114">
        <f>IF(C21=0,0,C21/C22)</f>
        <v>0</v>
      </c>
      <c r="E21" s="259"/>
      <c r="F21" s="260"/>
      <c r="G21" s="261"/>
      <c r="H21" s="87"/>
      <c r="I21" s="3"/>
    </row>
    <row r="22" spans="1:9" x14ac:dyDescent="0.2">
      <c r="A22" s="269" t="s">
        <v>18</v>
      </c>
      <c r="B22" s="270"/>
      <c r="C22" s="133">
        <f>SUM(C12:C21)</f>
        <v>0</v>
      </c>
      <c r="D22" s="116">
        <f>SUM(D12:D21)</f>
        <v>0</v>
      </c>
      <c r="E22" s="117"/>
      <c r="F22" s="118"/>
      <c r="G22" s="118"/>
      <c r="H22" s="87"/>
      <c r="I22" s="3"/>
    </row>
    <row r="23" spans="1:9" x14ac:dyDescent="0.2">
      <c r="A23" s="119"/>
      <c r="B23" s="120"/>
      <c r="C23" s="87"/>
      <c r="D23" s="87"/>
      <c r="E23" s="87"/>
      <c r="F23" s="87"/>
      <c r="G23" s="87"/>
      <c r="H23" s="87"/>
      <c r="I23" s="3"/>
    </row>
    <row r="24" spans="1:9" x14ac:dyDescent="0.2">
      <c r="A24" s="119"/>
      <c r="B24" s="94" t="s">
        <v>22</v>
      </c>
      <c r="C24" s="264" t="s">
        <v>23</v>
      </c>
      <c r="D24" s="265"/>
      <c r="E24" s="266" t="s">
        <v>24</v>
      </c>
      <c r="F24" s="266"/>
      <c r="G24" s="266"/>
      <c r="H24" s="87"/>
      <c r="I24" s="3"/>
    </row>
    <row r="25" spans="1:9" x14ac:dyDescent="0.2">
      <c r="A25" s="39" t="s">
        <v>19</v>
      </c>
      <c r="B25" s="94">
        <f>B26-1</f>
        <v>2017</v>
      </c>
      <c r="C25" s="268">
        <v>12</v>
      </c>
      <c r="D25" s="259"/>
      <c r="E25" s="267" t="s">
        <v>25</v>
      </c>
      <c r="F25" s="267"/>
      <c r="G25" s="267"/>
      <c r="H25" s="87"/>
      <c r="I25" s="3"/>
    </row>
    <row r="26" spans="1:9" x14ac:dyDescent="0.2">
      <c r="A26" s="39" t="s">
        <v>20</v>
      </c>
      <c r="B26" s="219">
        <v>2018</v>
      </c>
      <c r="C26" s="268">
        <v>12</v>
      </c>
      <c r="D26" s="259"/>
      <c r="E26" s="267" t="s">
        <v>25</v>
      </c>
      <c r="F26" s="267"/>
      <c r="G26" s="267"/>
      <c r="H26" s="87"/>
      <c r="I26" s="3"/>
    </row>
    <row r="27" spans="1:9" x14ac:dyDescent="0.2">
      <c r="A27" s="39" t="s">
        <v>21</v>
      </c>
      <c r="B27" s="94">
        <f>B26+1</f>
        <v>2019</v>
      </c>
      <c r="C27" s="262">
        <v>12</v>
      </c>
      <c r="D27" s="263"/>
      <c r="E27" s="267" t="str">
        <f>E26</f>
        <v>December</v>
      </c>
      <c r="F27" s="267"/>
      <c r="G27" s="267"/>
      <c r="H27" s="87"/>
      <c r="I27" s="3"/>
    </row>
    <row r="28" spans="1:9" x14ac:dyDescent="0.2">
      <c r="A28" s="39" t="s">
        <v>21</v>
      </c>
      <c r="B28" s="94">
        <f>B27+1</f>
        <v>2020</v>
      </c>
      <c r="C28" s="262">
        <v>12</v>
      </c>
      <c r="D28" s="263"/>
      <c r="E28" s="267" t="str">
        <f>E26</f>
        <v>December</v>
      </c>
      <c r="F28" s="267"/>
      <c r="G28" s="267"/>
      <c r="H28" s="87"/>
      <c r="I28" s="3"/>
    </row>
    <row r="29" spans="1:9" x14ac:dyDescent="0.2">
      <c r="A29" s="39" t="s">
        <v>21</v>
      </c>
      <c r="B29" s="94">
        <f>B28+1</f>
        <v>2021</v>
      </c>
      <c r="C29" s="262">
        <v>12</v>
      </c>
      <c r="D29" s="263"/>
      <c r="E29" s="267" t="str">
        <f>E26</f>
        <v>December</v>
      </c>
      <c r="F29" s="267"/>
      <c r="G29" s="267"/>
      <c r="H29" s="87"/>
      <c r="I29" s="3"/>
    </row>
    <row r="30" spans="1:9" x14ac:dyDescent="0.2">
      <c r="A30" s="39" t="s">
        <v>21</v>
      </c>
      <c r="B30" s="94">
        <f>B29+1</f>
        <v>2022</v>
      </c>
      <c r="C30" s="262">
        <v>12</v>
      </c>
      <c r="D30" s="263"/>
      <c r="E30" s="267" t="str">
        <f>E26</f>
        <v>December</v>
      </c>
      <c r="F30" s="267"/>
      <c r="G30" s="267"/>
      <c r="H30" s="87"/>
      <c r="I30" s="3"/>
    </row>
    <row r="31" spans="1:9" x14ac:dyDescent="0.2">
      <c r="A31" s="119"/>
      <c r="B31" s="120"/>
      <c r="C31" s="87"/>
      <c r="D31" s="87"/>
      <c r="E31" s="87"/>
      <c r="F31" s="87"/>
      <c r="G31" s="87"/>
      <c r="H31" s="87"/>
      <c r="I31" s="3"/>
    </row>
    <row r="32" spans="1:9" x14ac:dyDescent="0.2">
      <c r="A32" s="119"/>
      <c r="B32" s="77"/>
      <c r="C32" s="77" t="s">
        <v>201</v>
      </c>
      <c r="D32" s="77"/>
      <c r="E32" s="77"/>
      <c r="F32" s="77"/>
      <c r="G32" s="77"/>
      <c r="H32" s="87"/>
      <c r="I32" s="3"/>
    </row>
    <row r="33" spans="1:9" x14ac:dyDescent="0.2">
      <c r="A33" s="87"/>
      <c r="B33" s="238" t="s">
        <v>27</v>
      </c>
      <c r="C33" s="238" t="s">
        <v>21</v>
      </c>
      <c r="D33" s="238" t="s">
        <v>21</v>
      </c>
      <c r="E33" s="238" t="s">
        <v>21</v>
      </c>
      <c r="F33" s="238" t="s">
        <v>21</v>
      </c>
      <c r="G33" s="238" t="s">
        <v>21</v>
      </c>
      <c r="H33" s="87"/>
      <c r="I33" s="3"/>
    </row>
    <row r="34" spans="1:9" x14ac:dyDescent="0.2">
      <c r="A34" s="99" t="s">
        <v>26</v>
      </c>
      <c r="B34" s="233">
        <f>B25</f>
        <v>2017</v>
      </c>
      <c r="C34" s="233">
        <f>B26</f>
        <v>2018</v>
      </c>
      <c r="D34" s="233">
        <f>C34+1</f>
        <v>2019</v>
      </c>
      <c r="E34" s="233">
        <f>D34+1</f>
        <v>2020</v>
      </c>
      <c r="F34" s="233">
        <f>E34+1</f>
        <v>2021</v>
      </c>
      <c r="G34" s="233">
        <f>F34+1</f>
        <v>2022</v>
      </c>
      <c r="H34" s="87"/>
      <c r="I34" s="3"/>
    </row>
    <row r="35" spans="1:9" x14ac:dyDescent="0.2">
      <c r="A35" s="39" t="s">
        <v>28</v>
      </c>
      <c r="B35" s="186">
        <v>0</v>
      </c>
      <c r="C35" s="220">
        <v>0.04</v>
      </c>
      <c r="D35" s="220">
        <v>0.04</v>
      </c>
      <c r="E35" s="220">
        <v>0.04</v>
      </c>
      <c r="F35" s="220">
        <v>0.04</v>
      </c>
      <c r="G35" s="220">
        <v>0.04</v>
      </c>
      <c r="H35" s="87"/>
      <c r="I35" s="3"/>
    </row>
    <row r="36" spans="1:9" x14ac:dyDescent="0.2">
      <c r="A36" s="39" t="s">
        <v>35</v>
      </c>
      <c r="B36" s="186">
        <v>0</v>
      </c>
      <c r="C36" s="220">
        <v>0.03</v>
      </c>
      <c r="D36" s="220">
        <v>0.03</v>
      </c>
      <c r="E36" s="220">
        <v>0.03</v>
      </c>
      <c r="F36" s="220">
        <v>0.03</v>
      </c>
      <c r="G36" s="220">
        <v>0.03</v>
      </c>
      <c r="H36" s="87"/>
      <c r="I36" s="3"/>
    </row>
    <row r="37" spans="1:9" x14ac:dyDescent="0.2">
      <c r="A37" s="39" t="s">
        <v>29</v>
      </c>
      <c r="B37" s="186">
        <v>0</v>
      </c>
      <c r="C37" s="220">
        <v>0.2</v>
      </c>
      <c r="D37" s="220">
        <v>0.2</v>
      </c>
      <c r="E37" s="220">
        <v>0.2</v>
      </c>
      <c r="F37" s="220">
        <v>0.2</v>
      </c>
      <c r="G37" s="220">
        <v>0.2</v>
      </c>
      <c r="H37" s="87"/>
      <c r="I37" s="3"/>
    </row>
    <row r="38" spans="1:9" x14ac:dyDescent="0.2">
      <c r="A38" s="39" t="s">
        <v>30</v>
      </c>
      <c r="B38" s="121" t="str">
        <f>IF('Income statement and balance '!B6=0,"",365*'Income statement and balance '!B35/'Income statement and balance '!B6)</f>
        <v/>
      </c>
      <c r="C38" s="221">
        <v>30</v>
      </c>
      <c r="D38" s="221">
        <v>30</v>
      </c>
      <c r="E38" s="221">
        <v>30</v>
      </c>
      <c r="F38" s="221">
        <v>30</v>
      </c>
      <c r="G38" s="221">
        <v>30</v>
      </c>
      <c r="H38" s="87"/>
      <c r="I38" s="3"/>
    </row>
    <row r="39" spans="1:9" x14ac:dyDescent="0.2">
      <c r="A39" s="39" t="s">
        <v>31</v>
      </c>
      <c r="B39" s="121" t="str">
        <f>IF('Income statement and balance '!B6=0,"",365*'Income statement and balance '!B34/'Income statement and balance '!B6)</f>
        <v/>
      </c>
      <c r="C39" s="221">
        <v>90</v>
      </c>
      <c r="D39" s="221">
        <v>90</v>
      </c>
      <c r="E39" s="221">
        <v>90</v>
      </c>
      <c r="F39" s="221">
        <v>90</v>
      </c>
      <c r="G39" s="221">
        <v>90</v>
      </c>
      <c r="H39" s="87"/>
      <c r="I39" s="3"/>
    </row>
    <row r="40" spans="1:9" x14ac:dyDescent="0.2">
      <c r="A40" s="39" t="s">
        <v>32</v>
      </c>
      <c r="B40" s="121" t="str">
        <f>IF(('Income statement and balance '!B10+'Income statement and balance '!B12+'Income statement and balance '!B13)=0,"",365*'Income statement and balance '!B51/('Income statement and balance '!B10+'Income statement and balance '!B12+'Income statement and balance '!B13))</f>
        <v/>
      </c>
      <c r="C40" s="221">
        <v>40</v>
      </c>
      <c r="D40" s="221">
        <v>40</v>
      </c>
      <c r="E40" s="221">
        <v>40</v>
      </c>
      <c r="F40" s="221">
        <v>40</v>
      </c>
      <c r="G40" s="221">
        <v>45</v>
      </c>
      <c r="H40" s="87"/>
      <c r="I40" s="3"/>
    </row>
    <row r="41" spans="1:9" x14ac:dyDescent="0.2">
      <c r="A41" s="87"/>
      <c r="B41" s="102"/>
      <c r="C41" s="102"/>
      <c r="D41" s="102"/>
      <c r="E41" s="102"/>
      <c r="F41" s="102"/>
      <c r="G41" s="102"/>
      <c r="H41" s="87"/>
      <c r="I41" s="3"/>
    </row>
    <row r="42" spans="1:9" x14ac:dyDescent="0.2">
      <c r="A42" s="39" t="s">
        <v>33</v>
      </c>
      <c r="B42" s="121" t="str">
        <f>IF((Staff!B37+Staff!B40)=0,"",(Staff!B38+Staff!B41)/(Staff!B37+Staff!B40)*100)</f>
        <v/>
      </c>
      <c r="C42" s="221">
        <v>18</v>
      </c>
      <c r="D42" s="122"/>
      <c r="E42" s="87"/>
      <c r="F42" s="102"/>
      <c r="G42" s="102"/>
      <c r="H42" s="87"/>
      <c r="I42" s="3"/>
    </row>
    <row r="43" spans="1:9" x14ac:dyDescent="0.2">
      <c r="A43" s="39" t="s">
        <v>34</v>
      </c>
      <c r="B43" s="121" t="str">
        <f>IF((Staff!B37+Staff!B40)=0,"",(Staff!B39+Staff!B42)/(Staff!B37+Staff!B40)*100)</f>
        <v/>
      </c>
      <c r="C43" s="221">
        <v>9.5</v>
      </c>
      <c r="D43" s="122"/>
      <c r="E43" s="87"/>
      <c r="F43" s="102"/>
      <c r="G43" s="102"/>
      <c r="H43" s="87"/>
      <c r="I43" s="3"/>
    </row>
    <row r="44" spans="1:9" x14ac:dyDescent="0.2">
      <c r="A44" s="87"/>
      <c r="B44" s="102"/>
      <c r="C44" s="102"/>
      <c r="D44" s="102"/>
      <c r="E44" s="102"/>
      <c r="F44" s="102"/>
      <c r="G44" s="102"/>
      <c r="H44" s="87"/>
      <c r="I44" s="3"/>
    </row>
    <row r="45" spans="1:9" x14ac:dyDescent="0.2">
      <c r="A45" s="87"/>
      <c r="B45" s="87"/>
      <c r="C45" s="87"/>
      <c r="D45" s="87"/>
      <c r="E45" s="87"/>
      <c r="F45" s="87"/>
      <c r="G45" s="87"/>
      <c r="H45" s="87"/>
    </row>
    <row r="46" spans="1:9" x14ac:dyDescent="0.2">
      <c r="A46" s="87"/>
      <c r="B46" s="87"/>
      <c r="C46" s="87"/>
      <c r="D46" s="87"/>
      <c r="E46" s="87"/>
      <c r="F46" s="87"/>
      <c r="G46" s="87"/>
      <c r="H46" s="87"/>
    </row>
    <row r="47" spans="1:9" x14ac:dyDescent="0.2">
      <c r="A47" s="87"/>
      <c r="B47" s="87"/>
      <c r="C47" s="87"/>
      <c r="D47" s="87"/>
      <c r="E47" s="87"/>
      <c r="F47" s="87"/>
      <c r="G47" s="87"/>
      <c r="H47" s="87"/>
    </row>
    <row r="48" spans="1:9" x14ac:dyDescent="0.2">
      <c r="A48" s="139"/>
      <c r="B48" s="139"/>
      <c r="C48" s="139"/>
      <c r="D48" s="139"/>
      <c r="E48" s="139"/>
      <c r="F48" s="139"/>
      <c r="G48" s="139"/>
      <c r="H48" s="95"/>
    </row>
    <row r="49" spans="1:7" x14ac:dyDescent="0.2">
      <c r="A49" s="14"/>
      <c r="B49" s="14"/>
      <c r="C49" s="14"/>
      <c r="D49" s="14"/>
      <c r="E49" s="14"/>
      <c r="F49" s="14"/>
      <c r="G49" s="14"/>
    </row>
    <row r="50" spans="1:7" x14ac:dyDescent="0.2">
      <c r="A50" s="14"/>
      <c r="B50" s="14"/>
      <c r="C50" s="14"/>
      <c r="D50" s="14"/>
      <c r="E50" s="14"/>
      <c r="F50" s="14"/>
      <c r="G50" s="14"/>
    </row>
    <row r="51" spans="1:7" x14ac:dyDescent="0.2">
      <c r="A51" s="14"/>
      <c r="B51" s="14"/>
      <c r="C51" s="14"/>
      <c r="D51" s="14"/>
      <c r="E51" s="14"/>
      <c r="F51" s="14"/>
      <c r="G51" s="14"/>
    </row>
    <row r="52" spans="1:7" x14ac:dyDescent="0.2">
      <c r="A52" s="14"/>
      <c r="B52" s="14"/>
      <c r="C52" s="14"/>
      <c r="D52" s="14"/>
      <c r="E52" s="14"/>
      <c r="F52" s="14"/>
      <c r="G52" s="14"/>
    </row>
    <row r="53" spans="1:7" x14ac:dyDescent="0.2">
      <c r="A53" s="14"/>
      <c r="B53" s="14"/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</sheetData>
  <mergeCells count="37">
    <mergeCell ref="E29:G29"/>
    <mergeCell ref="E30:G30"/>
    <mergeCell ref="E19:G19"/>
    <mergeCell ref="B8:E8"/>
    <mergeCell ref="A11:B11"/>
    <mergeCell ref="A12:B12"/>
    <mergeCell ref="A13:B13"/>
    <mergeCell ref="A14:B14"/>
    <mergeCell ref="E12:G12"/>
    <mergeCell ref="E13:G13"/>
    <mergeCell ref="E14:G14"/>
    <mergeCell ref="C29:D29"/>
    <mergeCell ref="C30:D30"/>
    <mergeCell ref="A15:B15"/>
    <mergeCell ref="A16:B16"/>
    <mergeCell ref="A17:B17"/>
    <mergeCell ref="A22:B22"/>
    <mergeCell ref="A18:B18"/>
    <mergeCell ref="A19:B19"/>
    <mergeCell ref="A20:B20"/>
    <mergeCell ref="A21:B21"/>
    <mergeCell ref="E16:G16"/>
    <mergeCell ref="E17:G17"/>
    <mergeCell ref="E18:G18"/>
    <mergeCell ref="E15:G15"/>
    <mergeCell ref="C28:D28"/>
    <mergeCell ref="C24:D24"/>
    <mergeCell ref="E24:G24"/>
    <mergeCell ref="E25:G25"/>
    <mergeCell ref="E26:G26"/>
    <mergeCell ref="E27:G27"/>
    <mergeCell ref="E28:G28"/>
    <mergeCell ref="E20:G20"/>
    <mergeCell ref="E21:G21"/>
    <mergeCell ref="C25:D25"/>
    <mergeCell ref="C26:D26"/>
    <mergeCell ref="C27:D27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93" orientation="portrait" r:id="rId1"/>
  <headerFooter alignWithMargins="0">
    <oddHeader>&amp;L
BUSINESSOULU&amp;CParameters&amp;RFinancial Forecasting Tool</oddHeader>
    <oddFooter>&amp;LFor the use of Business Oulu only&amp;RParameters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activeCell="C4" sqref="C4"/>
    </sheetView>
  </sheetViews>
  <sheetFormatPr defaultRowHeight="12.75" x14ac:dyDescent="0.2"/>
  <cols>
    <col min="1" max="1" width="2.85546875" customWidth="1"/>
    <col min="2" max="2" width="23.5703125" customWidth="1"/>
    <col min="3" max="3" width="11.5703125" customWidth="1"/>
    <col min="4" max="4" width="10.28515625" customWidth="1"/>
    <col min="5" max="5" width="10.42578125" customWidth="1"/>
    <col min="6" max="6" width="10.7109375" customWidth="1"/>
    <col min="7" max="7" width="10.5703125" customWidth="1"/>
    <col min="8" max="8" width="10.7109375" customWidth="1"/>
  </cols>
  <sheetData>
    <row r="1" spans="1:9" x14ac:dyDescent="0.2">
      <c r="A1" s="241" t="s">
        <v>170</v>
      </c>
      <c r="B1" s="17"/>
      <c r="C1" s="17"/>
      <c r="D1" s="242" t="s">
        <v>171</v>
      </c>
      <c r="E1" s="17"/>
      <c r="F1" s="17"/>
      <c r="G1" s="17"/>
      <c r="H1" s="17" t="s">
        <v>2</v>
      </c>
      <c r="I1" s="9"/>
    </row>
    <row r="2" spans="1:9" x14ac:dyDescent="0.2">
      <c r="A2" s="17"/>
      <c r="B2" s="17"/>
      <c r="C2" s="17"/>
      <c r="D2" s="17"/>
      <c r="E2" s="17"/>
      <c r="F2" s="17"/>
      <c r="G2" s="17"/>
      <c r="H2" s="17"/>
      <c r="I2" s="9"/>
    </row>
    <row r="3" spans="1:9" x14ac:dyDescent="0.2">
      <c r="A3" s="241" t="s">
        <v>149</v>
      </c>
      <c r="B3" s="17"/>
      <c r="C3" s="17"/>
      <c r="D3" s="241" t="s">
        <v>151</v>
      </c>
      <c r="E3" s="17"/>
      <c r="F3" s="17"/>
      <c r="G3" s="124"/>
      <c r="H3" s="17"/>
      <c r="I3" s="9"/>
    </row>
    <row r="4" spans="1:9" x14ac:dyDescent="0.2">
      <c r="A4" s="305" t="str">
        <f>Parameters!B3</f>
        <v>Company Ltd.</v>
      </c>
      <c r="B4" s="306"/>
      <c r="C4" s="17"/>
      <c r="D4" s="230"/>
      <c r="E4" s="17"/>
      <c r="F4" s="17"/>
      <c r="G4" s="17"/>
      <c r="H4" s="17"/>
      <c r="I4" s="9"/>
    </row>
    <row r="5" spans="1:9" x14ac:dyDescent="0.2">
      <c r="A5" s="17"/>
      <c r="B5" s="17"/>
      <c r="C5" s="17"/>
      <c r="D5" s="17"/>
      <c r="E5" s="17"/>
      <c r="F5" s="17"/>
      <c r="G5" s="17"/>
      <c r="H5" s="17"/>
      <c r="I5" s="9"/>
    </row>
    <row r="6" spans="1:9" x14ac:dyDescent="0.2">
      <c r="A6" s="110"/>
      <c r="B6" s="110"/>
      <c r="C6" s="17"/>
      <c r="D6" s="241" t="s">
        <v>152</v>
      </c>
      <c r="E6" s="17"/>
      <c r="F6" s="17"/>
      <c r="G6" s="241" t="s">
        <v>153</v>
      </c>
      <c r="H6" s="17"/>
      <c r="I6" s="9"/>
    </row>
    <row r="7" spans="1:9" x14ac:dyDescent="0.2">
      <c r="A7" s="125"/>
      <c r="B7" s="126"/>
      <c r="C7" s="17"/>
      <c r="D7" s="300"/>
      <c r="E7" s="302"/>
      <c r="F7" s="17"/>
      <c r="G7" s="300"/>
      <c r="H7" s="302"/>
      <c r="I7" s="9"/>
    </row>
    <row r="8" spans="1:9" x14ac:dyDescent="0.2">
      <c r="A8" s="110"/>
      <c r="B8" s="110"/>
      <c r="C8" s="17"/>
      <c r="D8" s="17"/>
      <c r="E8" s="17"/>
      <c r="F8" s="17"/>
      <c r="G8" s="17"/>
      <c r="H8" s="17"/>
      <c r="I8" s="9"/>
    </row>
    <row r="9" spans="1:9" x14ac:dyDescent="0.2">
      <c r="A9" s="17"/>
      <c r="B9" s="17"/>
      <c r="C9" s="17"/>
      <c r="D9" s="247" t="s">
        <v>172</v>
      </c>
      <c r="E9" s="247" t="s">
        <v>21</v>
      </c>
      <c r="F9" s="247" t="s">
        <v>21</v>
      </c>
      <c r="G9" s="247" t="s">
        <v>21</v>
      </c>
      <c r="H9" s="247" t="s">
        <v>21</v>
      </c>
      <c r="I9" s="9"/>
    </row>
    <row r="10" spans="1:9" x14ac:dyDescent="0.2">
      <c r="A10" s="18"/>
      <c r="B10" s="307" t="s">
        <v>36</v>
      </c>
      <c r="C10" s="270"/>
      <c r="D10" s="129">
        <f>Parameters!B26</f>
        <v>2018</v>
      </c>
      <c r="E10" s="129">
        <f>D10+1</f>
        <v>2019</v>
      </c>
      <c r="F10" s="129">
        <f>E10+1</f>
        <v>2020</v>
      </c>
      <c r="G10" s="129">
        <f>F10+1</f>
        <v>2021</v>
      </c>
      <c r="H10" s="129">
        <f>G10+1</f>
        <v>2022</v>
      </c>
      <c r="I10" s="9"/>
    </row>
    <row r="11" spans="1:9" x14ac:dyDescent="0.2">
      <c r="A11" s="18"/>
      <c r="B11" s="38"/>
      <c r="C11" s="244" t="s">
        <v>37</v>
      </c>
      <c r="D11" s="37">
        <f>Parameters!C26</f>
        <v>12</v>
      </c>
      <c r="E11" s="37">
        <v>12</v>
      </c>
      <c r="F11" s="37">
        <v>12</v>
      </c>
      <c r="G11" s="37">
        <v>12</v>
      </c>
      <c r="H11" s="37">
        <v>12</v>
      </c>
      <c r="I11" s="9"/>
    </row>
    <row r="12" spans="1:9" x14ac:dyDescent="0.2">
      <c r="A12" s="18"/>
      <c r="B12" s="307" t="s">
        <v>24</v>
      </c>
      <c r="C12" s="270"/>
      <c r="D12" s="127" t="str">
        <f>Parameters!E26</f>
        <v>December</v>
      </c>
      <c r="E12" s="127" t="str">
        <f>Parameters!E27</f>
        <v>December</v>
      </c>
      <c r="F12" s="127" t="str">
        <f>Parameters!E28</f>
        <v>December</v>
      </c>
      <c r="G12" s="127" t="str">
        <f>Parameters!E29</f>
        <v>December</v>
      </c>
      <c r="H12" s="127" t="str">
        <f>Parameters!E30</f>
        <v>December</v>
      </c>
      <c r="I12" s="9"/>
    </row>
    <row r="13" spans="1:9" x14ac:dyDescent="0.2">
      <c r="A13" s="18"/>
      <c r="B13" s="128"/>
      <c r="C13" s="115"/>
      <c r="D13" s="127" t="s">
        <v>3</v>
      </c>
      <c r="E13" s="127" t="s">
        <v>3</v>
      </c>
      <c r="F13" s="127" t="s">
        <v>3</v>
      </c>
      <c r="G13" s="127" t="s">
        <v>3</v>
      </c>
      <c r="H13" s="127" t="s">
        <v>3</v>
      </c>
      <c r="I13" s="9"/>
    </row>
    <row r="14" spans="1:9" x14ac:dyDescent="0.2">
      <c r="A14" s="248" t="s">
        <v>173</v>
      </c>
      <c r="B14" s="38"/>
      <c r="C14" s="130"/>
      <c r="D14" s="185"/>
      <c r="E14" s="185"/>
      <c r="F14" s="185"/>
      <c r="G14" s="185"/>
      <c r="H14" s="185"/>
      <c r="I14" s="9"/>
    </row>
    <row r="15" spans="1:9" x14ac:dyDescent="0.2">
      <c r="A15" s="18">
        <v>1</v>
      </c>
      <c r="B15" s="249" t="s">
        <v>174</v>
      </c>
      <c r="C15" s="130"/>
      <c r="D15" s="132">
        <f>'T2'!C28+'T2'!C22</f>
        <v>0</v>
      </c>
      <c r="E15" s="132">
        <f>'T2'!E28+'T2'!E22</f>
        <v>0</v>
      </c>
      <c r="F15" s="132">
        <f>'T2'!G28+'T2'!G22</f>
        <v>0</v>
      </c>
      <c r="G15" s="132">
        <f>'T2'!I28+'T2'!I22</f>
        <v>0</v>
      </c>
      <c r="H15" s="132">
        <f>'T2'!K28+'T2'!K22</f>
        <v>0</v>
      </c>
      <c r="I15" s="9"/>
    </row>
    <row r="16" spans="1:9" x14ac:dyDescent="0.2">
      <c r="A16" s="18">
        <v>2</v>
      </c>
      <c r="B16" s="249" t="s">
        <v>175</v>
      </c>
      <c r="C16" s="130"/>
      <c r="D16" s="132">
        <f>'T2'!C29-'T2'!C30</f>
        <v>0</v>
      </c>
      <c r="E16" s="132">
        <f>'T2'!E29-'T2'!E30</f>
        <v>0</v>
      </c>
      <c r="F16" s="132">
        <f>'T2'!G29-'T2'!G30</f>
        <v>0</v>
      </c>
      <c r="G16" s="132">
        <f>'T2'!I29-'T2'!I30</f>
        <v>0</v>
      </c>
      <c r="H16" s="132">
        <f>'T2'!K29-'T2'!K30</f>
        <v>0</v>
      </c>
      <c r="I16" s="9"/>
    </row>
    <row r="17" spans="1:9" x14ac:dyDescent="0.2">
      <c r="A17" s="18">
        <v>3</v>
      </c>
      <c r="B17" s="249" t="s">
        <v>176</v>
      </c>
      <c r="C17" s="130"/>
      <c r="D17" s="132">
        <f>Financing!B27+Financing!B28</f>
        <v>0</v>
      </c>
      <c r="E17" s="132">
        <f>Financing!C27+Financing!C28</f>
        <v>0</v>
      </c>
      <c r="F17" s="132">
        <f>Financing!D27+Financing!D28</f>
        <v>0</v>
      </c>
      <c r="G17" s="132">
        <f>Financing!E27+Financing!E28</f>
        <v>0</v>
      </c>
      <c r="H17" s="132">
        <f>Financing!F27+Financing!F28</f>
        <v>0</v>
      </c>
      <c r="I17" s="9"/>
    </row>
    <row r="18" spans="1:9" x14ac:dyDescent="0.2">
      <c r="A18" s="18">
        <v>4</v>
      </c>
      <c r="B18" s="249" t="s">
        <v>178</v>
      </c>
      <c r="C18" s="130"/>
      <c r="D18" s="132">
        <f>Financing!B47+Financing!B49+Financing!B51+Financing!B55</f>
        <v>0</v>
      </c>
      <c r="E18" s="132">
        <f>Financing!C47+Financing!C49+Financing!C51+Financing!C55</f>
        <v>0</v>
      </c>
      <c r="F18" s="132">
        <f>Financing!D47+Financing!D49+Financing!D51+Financing!D55</f>
        <v>0</v>
      </c>
      <c r="G18" s="132">
        <f>Financing!E47+Financing!E49+Financing!E51+Financing!E55</f>
        <v>0</v>
      </c>
      <c r="H18" s="132">
        <f>Financing!F47+Financing!F49+Financing!F51+Financing!F55</f>
        <v>0</v>
      </c>
      <c r="I18" s="9"/>
    </row>
    <row r="19" spans="1:9" x14ac:dyDescent="0.2">
      <c r="A19" s="18">
        <v>5</v>
      </c>
      <c r="B19" s="249" t="s">
        <v>177</v>
      </c>
      <c r="C19" s="130"/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9"/>
    </row>
    <row r="20" spans="1:9" x14ac:dyDescent="0.2">
      <c r="A20" s="18">
        <v>6</v>
      </c>
      <c r="B20" s="249" t="s">
        <v>179</v>
      </c>
      <c r="C20" s="130"/>
      <c r="D20" s="132">
        <f>Financing!B40+Financing!B53</f>
        <v>0</v>
      </c>
      <c r="E20" s="132">
        <f>Financing!C40+Financing!C53</f>
        <v>0</v>
      </c>
      <c r="F20" s="132">
        <f>Financing!D40+Financing!D53</f>
        <v>0</v>
      </c>
      <c r="G20" s="132">
        <f>Financing!E40+Financing!E53</f>
        <v>0</v>
      </c>
      <c r="H20" s="132">
        <f>Financing!F40+Financing!F53</f>
        <v>0</v>
      </c>
      <c r="I20" s="9"/>
    </row>
    <row r="21" spans="1:9" x14ac:dyDescent="0.2">
      <c r="A21" s="31">
        <v>7</v>
      </c>
      <c r="B21" s="250" t="s">
        <v>180</v>
      </c>
      <c r="C21" s="131"/>
      <c r="D21" s="133">
        <f>D15+D16+D17+D18+D19+D20</f>
        <v>0</v>
      </c>
      <c r="E21" s="133">
        <f>E15+E16+E17+E18+E19+E20</f>
        <v>0</v>
      </c>
      <c r="F21" s="133">
        <f>F15+F16+F17+F18+F19+F20</f>
        <v>0</v>
      </c>
      <c r="G21" s="133">
        <f>G15+G16+G17+G18+G19+G20</f>
        <v>0</v>
      </c>
      <c r="H21" s="133">
        <f>H15+H16+H17+H18+H19+H20</f>
        <v>0</v>
      </c>
      <c r="I21" s="9"/>
    </row>
    <row r="22" spans="1:9" x14ac:dyDescent="0.2">
      <c r="A22" s="248" t="s">
        <v>181</v>
      </c>
      <c r="B22" s="38"/>
      <c r="C22" s="130"/>
      <c r="D22" s="132"/>
      <c r="E22" s="132"/>
      <c r="F22" s="132"/>
      <c r="G22" s="132"/>
      <c r="H22" s="132"/>
      <c r="I22" s="9"/>
    </row>
    <row r="23" spans="1:9" x14ac:dyDescent="0.2">
      <c r="A23" s="18">
        <v>8</v>
      </c>
      <c r="B23" s="249" t="s">
        <v>182</v>
      </c>
      <c r="C23" s="130"/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9"/>
    </row>
    <row r="24" spans="1:9" x14ac:dyDescent="0.2">
      <c r="A24" s="18">
        <v>9</v>
      </c>
      <c r="B24" s="249" t="s">
        <v>183</v>
      </c>
      <c r="C24" s="130"/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9"/>
    </row>
    <row r="25" spans="1:9" x14ac:dyDescent="0.2">
      <c r="A25" s="18">
        <v>10</v>
      </c>
      <c r="B25" s="249" t="s">
        <v>184</v>
      </c>
      <c r="C25" s="130"/>
      <c r="D25" s="132">
        <f>Investments!B20+Investments!B21</f>
        <v>0</v>
      </c>
      <c r="E25" s="132">
        <f>Investments!B24+Investments!B25</f>
        <v>0</v>
      </c>
      <c r="F25" s="132">
        <f>Investments!B28+Investments!B29</f>
        <v>0</v>
      </c>
      <c r="G25" s="132">
        <f>Investments!B32+Investments!B33</f>
        <v>0</v>
      </c>
      <c r="H25" s="132">
        <f>Investments!B36+Investments!B37</f>
        <v>0</v>
      </c>
      <c r="I25" s="9"/>
    </row>
    <row r="26" spans="1:9" x14ac:dyDescent="0.2">
      <c r="A26" s="18">
        <v>11</v>
      </c>
      <c r="B26" s="249" t="s">
        <v>185</v>
      </c>
      <c r="C26" s="130"/>
      <c r="D26" s="132">
        <f>Investments!B18+Investments!B19</f>
        <v>0</v>
      </c>
      <c r="E26" s="132">
        <f>Investments!B22+Investments!B23</f>
        <v>0</v>
      </c>
      <c r="F26" s="132">
        <f>Investments!B26+Investments!B27</f>
        <v>0</v>
      </c>
      <c r="G26" s="132">
        <f>Investments!B30+Investments!B31</f>
        <v>0</v>
      </c>
      <c r="H26" s="132">
        <f>Investments!B34+Investments!B35</f>
        <v>0</v>
      </c>
      <c r="I26" s="9"/>
    </row>
    <row r="27" spans="1:9" x14ac:dyDescent="0.2">
      <c r="A27" s="18">
        <v>12</v>
      </c>
      <c r="B27" s="249" t="s">
        <v>186</v>
      </c>
      <c r="C27" s="130"/>
      <c r="D27" s="134">
        <f>D45</f>
        <v>0</v>
      </c>
      <c r="E27" s="134">
        <f>E45</f>
        <v>0</v>
      </c>
      <c r="F27" s="134">
        <f>F45</f>
        <v>0</v>
      </c>
      <c r="G27" s="134">
        <f>G45</f>
        <v>0</v>
      </c>
      <c r="H27" s="134">
        <f>H45</f>
        <v>0</v>
      </c>
      <c r="I27" s="9"/>
    </row>
    <row r="28" spans="1:9" x14ac:dyDescent="0.2">
      <c r="A28" s="18">
        <v>13</v>
      </c>
      <c r="B28" s="249" t="s">
        <v>187</v>
      </c>
      <c r="C28" s="130"/>
      <c r="D28" s="132">
        <f>-(+'Income statement and balance '!B37-'Income statement and balance '!B52+'Income statement and balance '!B39)+Financing!B12</f>
        <v>0</v>
      </c>
      <c r="E28" s="132">
        <f>Financing!C12</f>
        <v>0</v>
      </c>
      <c r="F28" s="132">
        <f>Financing!D12</f>
        <v>0</v>
      </c>
      <c r="G28" s="132">
        <f>Financing!E12</f>
        <v>0</v>
      </c>
      <c r="H28" s="132">
        <f>Financing!F12</f>
        <v>0</v>
      </c>
      <c r="I28" s="9"/>
    </row>
    <row r="29" spans="1:9" x14ac:dyDescent="0.2">
      <c r="A29" s="18">
        <v>14</v>
      </c>
      <c r="B29" s="249" t="s">
        <v>188</v>
      </c>
      <c r="C29" s="130"/>
      <c r="D29" s="132">
        <f>Financing!B48+Financing!B50+Financing!B52+Financing!B54+Financing!B56+Financing!B41</f>
        <v>0</v>
      </c>
      <c r="E29" s="132">
        <f>Financing!C48+Financing!C50+Financing!C52+Financing!C54+Financing!C56+Financing!C41</f>
        <v>0</v>
      </c>
      <c r="F29" s="132">
        <f>Financing!D48+Financing!D50+Financing!D52+Financing!D54+Financing!D56+Financing!D41</f>
        <v>0</v>
      </c>
      <c r="G29" s="132">
        <f>Financing!E48+Financing!E50+Financing!E52+Financing!E54+Financing!E56+Financing!E41</f>
        <v>0</v>
      </c>
      <c r="H29" s="132">
        <f>Financing!F48+Financing!F50+Financing!F52+Financing!F54+Financing!F56+Financing!F41</f>
        <v>0</v>
      </c>
      <c r="I29" s="9"/>
    </row>
    <row r="30" spans="1:9" x14ac:dyDescent="0.2">
      <c r="A30" s="18">
        <v>15</v>
      </c>
      <c r="B30" s="249" t="s">
        <v>189</v>
      </c>
      <c r="C30" s="130"/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9"/>
    </row>
    <row r="31" spans="1:9" x14ac:dyDescent="0.2">
      <c r="A31" s="18">
        <v>16</v>
      </c>
      <c r="B31" s="249" t="s">
        <v>190</v>
      </c>
      <c r="C31" s="130"/>
      <c r="D31" s="132">
        <f>Financing!B20</f>
        <v>0</v>
      </c>
      <c r="E31" s="132">
        <f>Financing!C20</f>
        <v>0</v>
      </c>
      <c r="F31" s="132">
        <f>Financing!D20</f>
        <v>0</v>
      </c>
      <c r="G31" s="132">
        <f>Financing!E20</f>
        <v>0</v>
      </c>
      <c r="H31" s="132">
        <f>Financing!F20</f>
        <v>0</v>
      </c>
      <c r="I31" s="9"/>
    </row>
    <row r="32" spans="1:9" x14ac:dyDescent="0.2">
      <c r="A32" s="18">
        <v>17</v>
      </c>
      <c r="B32" s="38"/>
      <c r="C32" s="130"/>
      <c r="D32" s="132"/>
      <c r="E32" s="132"/>
      <c r="F32" s="132"/>
      <c r="G32" s="132"/>
      <c r="H32" s="132"/>
      <c r="I32" s="9"/>
    </row>
    <row r="33" spans="1:9" x14ac:dyDescent="0.2">
      <c r="A33" s="31">
        <v>18</v>
      </c>
      <c r="B33" s="250" t="s">
        <v>180</v>
      </c>
      <c r="C33" s="131"/>
      <c r="D33" s="133">
        <f>D23+D24+D25+D26+D27+D28+D29+D30+D31+D32</f>
        <v>0</v>
      </c>
      <c r="E33" s="133">
        <f>E23+E24+E25+E26+E27+E28+E29+E30+E31+E32</f>
        <v>0</v>
      </c>
      <c r="F33" s="133">
        <f>F23+F24+F25+F26+F27+F28+F29+F30+F31+F32</f>
        <v>0</v>
      </c>
      <c r="G33" s="133">
        <f>G23+G24+G25+G26+G27+G28+G29+G30+G31+G32</f>
        <v>0</v>
      </c>
      <c r="H33" s="133">
        <f>H23+H24+H25+H26+H27+H28+H29+H30+H31+H32</f>
        <v>0</v>
      </c>
      <c r="I33" s="9"/>
    </row>
    <row r="34" spans="1:9" x14ac:dyDescent="0.2">
      <c r="A34" s="18">
        <v>19</v>
      </c>
      <c r="B34" s="249" t="s">
        <v>191</v>
      </c>
      <c r="C34" s="130"/>
      <c r="D34" s="134">
        <f>D21-D33</f>
        <v>0</v>
      </c>
      <c r="E34" s="134">
        <f>E21-E33</f>
        <v>0</v>
      </c>
      <c r="F34" s="134">
        <f>F21-F33</f>
        <v>0</v>
      </c>
      <c r="G34" s="134">
        <f>G21-G33</f>
        <v>0</v>
      </c>
      <c r="H34" s="134">
        <f>H21-H33</f>
        <v>0</v>
      </c>
      <c r="I34" s="9"/>
    </row>
    <row r="35" spans="1:9" x14ac:dyDescent="0.2">
      <c r="A35" s="18">
        <v>20</v>
      </c>
      <c r="B35" s="249" t="s">
        <v>192</v>
      </c>
      <c r="C35" s="30"/>
      <c r="D35" s="132">
        <f>D34</f>
        <v>0</v>
      </c>
      <c r="E35" s="132">
        <f>D35+E34</f>
        <v>0</v>
      </c>
      <c r="F35" s="132">
        <f>E35+F34</f>
        <v>0</v>
      </c>
      <c r="G35" s="132">
        <f>F35+G34</f>
        <v>0</v>
      </c>
      <c r="H35" s="132">
        <f>G35+H34</f>
        <v>0</v>
      </c>
      <c r="I35" s="9"/>
    </row>
    <row r="36" spans="1:9" x14ac:dyDescent="0.2">
      <c r="A36" s="17"/>
      <c r="B36" s="17"/>
      <c r="C36" s="17"/>
      <c r="D36" s="135"/>
      <c r="E36" s="135"/>
      <c r="F36" s="135"/>
      <c r="G36" s="135"/>
      <c r="H36" s="135"/>
      <c r="I36" s="9"/>
    </row>
    <row r="37" spans="1:9" x14ac:dyDescent="0.2">
      <c r="A37" s="18"/>
      <c r="B37" s="38"/>
      <c r="C37" s="49" t="s">
        <v>194</v>
      </c>
      <c r="D37" s="132"/>
      <c r="E37" s="132"/>
      <c r="F37" s="132"/>
      <c r="G37" s="132"/>
      <c r="H37" s="132"/>
      <c r="I37" s="9"/>
    </row>
    <row r="38" spans="1:9" x14ac:dyDescent="0.2">
      <c r="A38" s="248" t="s">
        <v>193</v>
      </c>
      <c r="B38" s="38"/>
      <c r="C38" s="39"/>
      <c r="D38" s="132"/>
      <c r="E38" s="132"/>
      <c r="F38" s="132"/>
      <c r="G38" s="132"/>
      <c r="H38" s="132"/>
      <c r="I38" s="9"/>
    </row>
    <row r="39" spans="1:9" x14ac:dyDescent="0.2">
      <c r="A39" s="18">
        <v>21</v>
      </c>
      <c r="B39" s="249" t="s">
        <v>139</v>
      </c>
      <c r="C39" s="137">
        <v>0</v>
      </c>
      <c r="D39" s="132">
        <f>'Income statement and balance '!C34</f>
        <v>0</v>
      </c>
      <c r="E39" s="132">
        <f>'Income statement and balance '!D34</f>
        <v>0</v>
      </c>
      <c r="F39" s="132">
        <f>'Income statement and balance '!E34</f>
        <v>0</v>
      </c>
      <c r="G39" s="132">
        <f>'Income statement and balance '!F34</f>
        <v>0</v>
      </c>
      <c r="H39" s="132">
        <f>'Income statement and balance '!G34</f>
        <v>0</v>
      </c>
      <c r="I39" s="9"/>
    </row>
    <row r="40" spans="1:9" x14ac:dyDescent="0.2">
      <c r="A40" s="18">
        <v>22</v>
      </c>
      <c r="B40" s="249" t="s">
        <v>195</v>
      </c>
      <c r="C40" s="137">
        <v>0</v>
      </c>
      <c r="D40" s="132">
        <f>'Income statement and balance '!C35</f>
        <v>0</v>
      </c>
      <c r="E40" s="132">
        <f>'Income statement and balance '!D35</f>
        <v>0</v>
      </c>
      <c r="F40" s="132">
        <f>'Income statement and balance '!E35</f>
        <v>0</v>
      </c>
      <c r="G40" s="132">
        <f>'Income statement and balance '!F35</f>
        <v>0</v>
      </c>
      <c r="H40" s="132">
        <f>'Income statement and balance '!G35</f>
        <v>0</v>
      </c>
      <c r="I40" s="9"/>
    </row>
    <row r="41" spans="1:9" x14ac:dyDescent="0.2">
      <c r="A41" s="18">
        <v>23</v>
      </c>
      <c r="B41" s="249" t="s">
        <v>196</v>
      </c>
      <c r="C41" s="137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9"/>
    </row>
    <row r="42" spans="1:9" x14ac:dyDescent="0.2">
      <c r="A42" s="18">
        <v>24</v>
      </c>
      <c r="B42" s="249" t="s">
        <v>197</v>
      </c>
      <c r="C42" s="137">
        <v>0</v>
      </c>
      <c r="D42" s="132">
        <f>'Income statement and balance '!C51</f>
        <v>0</v>
      </c>
      <c r="E42" s="132">
        <f>'Income statement and balance '!D51</f>
        <v>0</v>
      </c>
      <c r="F42" s="132">
        <f>'Income statement and balance '!E51</f>
        <v>0</v>
      </c>
      <c r="G42" s="132">
        <f>'Income statement and balance '!F51</f>
        <v>0</v>
      </c>
      <c r="H42" s="132">
        <f>'Income statement and balance '!G51</f>
        <v>0</v>
      </c>
      <c r="I42" s="9"/>
    </row>
    <row r="43" spans="1:9" x14ac:dyDescent="0.2">
      <c r="A43" s="18">
        <v>25</v>
      </c>
      <c r="B43" s="249" t="s">
        <v>198</v>
      </c>
      <c r="C43" s="137">
        <v>0</v>
      </c>
      <c r="D43" s="132">
        <f>'Income statement and balance '!C50</f>
        <v>0</v>
      </c>
      <c r="E43" s="132">
        <f>'Income statement and balance '!D50</f>
        <v>0</v>
      </c>
      <c r="F43" s="132">
        <f>'Income statement and balance '!E50</f>
        <v>0</v>
      </c>
      <c r="G43" s="132">
        <f>'Income statement and balance '!F50</f>
        <v>0</v>
      </c>
      <c r="H43" s="132">
        <f>'Income statement and balance '!G50</f>
        <v>0</v>
      </c>
      <c r="I43" s="9"/>
    </row>
    <row r="44" spans="1:9" x14ac:dyDescent="0.2">
      <c r="A44" s="18">
        <v>26</v>
      </c>
      <c r="B44" s="249" t="s">
        <v>199</v>
      </c>
      <c r="C44" s="138">
        <f t="shared" ref="C44:H44" si="0">C39+C40+C41-C42-C43</f>
        <v>0</v>
      </c>
      <c r="D44" s="132">
        <f t="shared" si="0"/>
        <v>0</v>
      </c>
      <c r="E44" s="132">
        <f t="shared" si="0"/>
        <v>0</v>
      </c>
      <c r="F44" s="132">
        <f t="shared" si="0"/>
        <v>0</v>
      </c>
      <c r="G44" s="132">
        <f t="shared" si="0"/>
        <v>0</v>
      </c>
      <c r="H44" s="132">
        <f t="shared" si="0"/>
        <v>0</v>
      </c>
      <c r="I44" s="9"/>
    </row>
    <row r="45" spans="1:9" x14ac:dyDescent="0.2">
      <c r="A45" s="18">
        <v>27</v>
      </c>
      <c r="B45" s="249" t="s">
        <v>200</v>
      </c>
      <c r="C45" s="134"/>
      <c r="D45" s="132">
        <f>D44-C44</f>
        <v>0</v>
      </c>
      <c r="E45" s="132">
        <f>E44-D44</f>
        <v>0</v>
      </c>
      <c r="F45" s="132">
        <f>F44-E44</f>
        <v>0</v>
      </c>
      <c r="G45" s="132">
        <f>G44-F44</f>
        <v>0</v>
      </c>
      <c r="H45" s="132">
        <f>H44-G44</f>
        <v>0</v>
      </c>
      <c r="I45" s="9"/>
    </row>
    <row r="46" spans="1:9" x14ac:dyDescent="0.2">
      <c r="A46" s="9"/>
      <c r="B46" s="9"/>
      <c r="C46" s="136"/>
      <c r="D46" s="9"/>
      <c r="E46" s="9"/>
      <c r="F46" s="9"/>
      <c r="G46" s="9"/>
      <c r="H46" s="9"/>
      <c r="I46" s="9"/>
    </row>
    <row r="47" spans="1:9" x14ac:dyDescent="0.2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">
      <c r="A48" s="9"/>
      <c r="B48" s="9"/>
      <c r="C48" s="9"/>
      <c r="D48" s="9"/>
      <c r="E48" s="9"/>
      <c r="F48" s="9"/>
      <c r="G48" s="9"/>
      <c r="H48" s="9"/>
      <c r="I48" s="9"/>
    </row>
    <row r="49" spans="1:9" x14ac:dyDescent="0.2">
      <c r="A49" s="4"/>
      <c r="B49" s="4"/>
      <c r="C49" s="4"/>
      <c r="D49" s="4"/>
      <c r="E49" s="4"/>
      <c r="F49" s="4"/>
      <c r="G49" s="4"/>
      <c r="H49" s="4"/>
      <c r="I49" s="4"/>
    </row>
  </sheetData>
  <mergeCells count="5">
    <mergeCell ref="D7:E7"/>
    <mergeCell ref="G7:H7"/>
    <mergeCell ref="A4:B4"/>
    <mergeCell ref="B12:C12"/>
    <mergeCell ref="B10:C10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Header>&amp;LBUSINESSOULU&amp;CFINANCING PLAN&amp;RFinancial Forecasting Tool</oddHeader>
    <oddFooter>&amp;LFor the use of BusinessOulu only&amp;RT4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view="pageLayout" zoomScaleNormal="100" workbookViewId="0">
      <selection activeCell="B13" sqref="B13"/>
    </sheetView>
  </sheetViews>
  <sheetFormatPr defaultRowHeight="12.75" x14ac:dyDescent="0.2"/>
  <cols>
    <col min="1" max="1" width="34" style="1" customWidth="1"/>
    <col min="2" max="2" width="11.5703125" style="1" customWidth="1"/>
    <col min="3" max="3" width="11.42578125" style="1" customWidth="1"/>
    <col min="4" max="4" width="12.28515625" style="1" customWidth="1"/>
    <col min="5" max="5" width="12.140625" style="1" customWidth="1"/>
    <col min="6" max="6" width="12.28515625" style="1" customWidth="1"/>
    <col min="7" max="7" width="12.42578125" style="1" customWidth="1"/>
    <col min="8" max="13" width="10.7109375" style="1" customWidth="1"/>
    <col min="14" max="16384" width="9.140625" style="1"/>
  </cols>
  <sheetData>
    <row r="1" spans="1:12" ht="12.75" customHeight="1" x14ac:dyDescent="0.2">
      <c r="A1" s="74" t="str">
        <f>Parameters!B3</f>
        <v>Company Ltd.</v>
      </c>
      <c r="B1" s="94" t="s">
        <v>27</v>
      </c>
      <c r="C1" s="94" t="s">
        <v>21</v>
      </c>
      <c r="D1" s="94" t="s">
        <v>21</v>
      </c>
      <c r="E1" s="94" t="s">
        <v>21</v>
      </c>
      <c r="F1" s="94" t="s">
        <v>21</v>
      </c>
      <c r="G1" s="94" t="s">
        <v>21</v>
      </c>
      <c r="H1" s="95"/>
    </row>
    <row r="2" spans="1:12" ht="12.75" customHeight="1" x14ac:dyDescent="0.2">
      <c r="A2" s="94" t="s">
        <v>36</v>
      </c>
      <c r="B2" s="96">
        <f>Parameters!B25</f>
        <v>2017</v>
      </c>
      <c r="C2" s="96">
        <f>Parameters!B26</f>
        <v>2018</v>
      </c>
      <c r="D2" s="96">
        <f>Parameters!B27</f>
        <v>2019</v>
      </c>
      <c r="E2" s="96">
        <f>Parameters!B28</f>
        <v>2020</v>
      </c>
      <c r="F2" s="96">
        <f>Parameters!B29</f>
        <v>2021</v>
      </c>
      <c r="G2" s="96">
        <f>Parameters!B30</f>
        <v>2022</v>
      </c>
      <c r="H2" s="95"/>
    </row>
    <row r="3" spans="1:12" ht="12.75" customHeight="1" x14ac:dyDescent="0.2">
      <c r="A3" s="94" t="s">
        <v>37</v>
      </c>
      <c r="B3" s="39">
        <f>Parameters!C25</f>
        <v>12</v>
      </c>
      <c r="C3" s="39">
        <f>Parameters!C26</f>
        <v>12</v>
      </c>
      <c r="D3" s="39">
        <v>12</v>
      </c>
      <c r="E3" s="39">
        <v>12</v>
      </c>
      <c r="F3" s="39">
        <v>12</v>
      </c>
      <c r="G3" s="39">
        <v>12</v>
      </c>
      <c r="H3" s="95"/>
    </row>
    <row r="4" spans="1:12" ht="12.75" customHeight="1" x14ac:dyDescent="0.2">
      <c r="A4" s="94" t="s">
        <v>24</v>
      </c>
      <c r="B4" s="94" t="str">
        <f>Parameters!E25</f>
        <v>December</v>
      </c>
      <c r="C4" s="94" t="str">
        <f>Parameters!E26</f>
        <v>December</v>
      </c>
      <c r="D4" s="94" t="str">
        <f>Parameters!E27</f>
        <v>December</v>
      </c>
      <c r="E4" s="94" t="str">
        <f>Parameters!E28</f>
        <v>December</v>
      </c>
      <c r="F4" s="94" t="str">
        <f>Parameters!E29</f>
        <v>December</v>
      </c>
      <c r="G4" s="94" t="str">
        <f>Parameters!E30</f>
        <v>December</v>
      </c>
      <c r="H4" s="95"/>
    </row>
    <row r="5" spans="1:12" ht="12.75" customHeight="1" x14ac:dyDescent="0.2">
      <c r="A5" s="39" t="s">
        <v>38</v>
      </c>
      <c r="B5" s="138">
        <f t="shared" ref="B5:G5" si="0">B17+B35+B53+B71+B89+B107</f>
        <v>0</v>
      </c>
      <c r="C5" s="134">
        <f t="shared" si="0"/>
        <v>0</v>
      </c>
      <c r="D5" s="134">
        <f t="shared" si="0"/>
        <v>0</v>
      </c>
      <c r="E5" s="134">
        <f t="shared" si="0"/>
        <v>0</v>
      </c>
      <c r="F5" s="134">
        <f t="shared" si="0"/>
        <v>0</v>
      </c>
      <c r="G5" s="134">
        <f t="shared" si="0"/>
        <v>0</v>
      </c>
      <c r="H5" s="95"/>
    </row>
    <row r="6" spans="1:12" ht="12.75" customHeight="1" x14ac:dyDescent="0.2">
      <c r="A6" s="39" t="s">
        <v>39</v>
      </c>
      <c r="B6" s="138">
        <f t="shared" ref="B6:G9" si="1">B24+B42+B60+B78+B96+B114</f>
        <v>0</v>
      </c>
      <c r="C6" s="134">
        <f t="shared" si="1"/>
        <v>0</v>
      </c>
      <c r="D6" s="134">
        <f t="shared" si="1"/>
        <v>0</v>
      </c>
      <c r="E6" s="134">
        <f t="shared" si="1"/>
        <v>0</v>
      </c>
      <c r="F6" s="134">
        <f t="shared" si="1"/>
        <v>0</v>
      </c>
      <c r="G6" s="134">
        <f t="shared" si="1"/>
        <v>0</v>
      </c>
      <c r="H6" s="9"/>
      <c r="I6"/>
      <c r="J6"/>
      <c r="K6"/>
      <c r="L6"/>
    </row>
    <row r="7" spans="1:12" ht="12.75" customHeight="1" x14ac:dyDescent="0.2">
      <c r="A7" s="39" t="s">
        <v>40</v>
      </c>
      <c r="B7" s="138">
        <f t="shared" si="1"/>
        <v>0</v>
      </c>
      <c r="C7" s="134">
        <f t="shared" si="1"/>
        <v>0</v>
      </c>
      <c r="D7" s="134">
        <f t="shared" si="1"/>
        <v>0</v>
      </c>
      <c r="E7" s="134">
        <f t="shared" si="1"/>
        <v>0</v>
      </c>
      <c r="F7" s="134">
        <f t="shared" si="1"/>
        <v>0</v>
      </c>
      <c r="G7" s="134">
        <f t="shared" si="1"/>
        <v>0</v>
      </c>
      <c r="H7" s="9"/>
      <c r="I7"/>
      <c r="J7"/>
      <c r="K7"/>
      <c r="L7"/>
    </row>
    <row r="8" spans="1:12" ht="12.75" customHeight="1" x14ac:dyDescent="0.2">
      <c r="A8" s="39" t="s">
        <v>41</v>
      </c>
      <c r="B8" s="138">
        <f t="shared" si="1"/>
        <v>0</v>
      </c>
      <c r="C8" s="134">
        <f t="shared" si="1"/>
        <v>0</v>
      </c>
      <c r="D8" s="134">
        <f t="shared" si="1"/>
        <v>0</v>
      </c>
      <c r="E8" s="134">
        <f t="shared" si="1"/>
        <v>0</v>
      </c>
      <c r="F8" s="134">
        <f t="shared" si="1"/>
        <v>0</v>
      </c>
      <c r="G8" s="134">
        <f t="shared" si="1"/>
        <v>0</v>
      </c>
      <c r="H8" s="9"/>
      <c r="I8"/>
      <c r="J8"/>
      <c r="K8"/>
      <c r="L8"/>
    </row>
    <row r="9" spans="1:12" ht="12.75" customHeight="1" x14ac:dyDescent="0.2">
      <c r="A9" s="39" t="s">
        <v>42</v>
      </c>
      <c r="B9" s="138">
        <f t="shared" si="1"/>
        <v>0</v>
      </c>
      <c r="C9" s="134">
        <f t="shared" si="1"/>
        <v>0</v>
      </c>
      <c r="D9" s="134">
        <f t="shared" si="1"/>
        <v>0</v>
      </c>
      <c r="E9" s="134">
        <f t="shared" si="1"/>
        <v>0</v>
      </c>
      <c r="F9" s="134">
        <f t="shared" si="1"/>
        <v>0</v>
      </c>
      <c r="G9" s="134">
        <f t="shared" si="1"/>
        <v>0</v>
      </c>
      <c r="H9" s="9"/>
      <c r="I9"/>
      <c r="J9"/>
      <c r="K9"/>
      <c r="L9"/>
    </row>
    <row r="10" spans="1:12" ht="12.75" customHeight="1" x14ac:dyDescent="0.2">
      <c r="A10" s="39" t="s">
        <v>43</v>
      </c>
      <c r="B10" s="138">
        <f t="shared" ref="B10:G10" si="2">SUM(B6:B9)</f>
        <v>0</v>
      </c>
      <c r="C10" s="134">
        <f t="shared" si="2"/>
        <v>0</v>
      </c>
      <c r="D10" s="134">
        <f t="shared" si="2"/>
        <v>0</v>
      </c>
      <c r="E10" s="134">
        <f t="shared" si="2"/>
        <v>0</v>
      </c>
      <c r="F10" s="134">
        <f t="shared" si="2"/>
        <v>0</v>
      </c>
      <c r="G10" s="134">
        <f t="shared" si="2"/>
        <v>0</v>
      </c>
      <c r="H10" s="9"/>
      <c r="I10"/>
      <c r="J10"/>
      <c r="K10"/>
      <c r="L10"/>
    </row>
    <row r="11" spans="1:12" ht="12.75" customHeight="1" x14ac:dyDescent="0.2">
      <c r="A11" s="39" t="s">
        <v>44</v>
      </c>
      <c r="B11" s="138">
        <f t="shared" ref="B11:G11" si="3">B5-B10</f>
        <v>0</v>
      </c>
      <c r="C11" s="134">
        <f t="shared" si="3"/>
        <v>0</v>
      </c>
      <c r="D11" s="134">
        <f t="shared" si="3"/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9"/>
      <c r="I11"/>
      <c r="J11"/>
      <c r="K11"/>
      <c r="L11"/>
    </row>
    <row r="12" spans="1:12" ht="12.75" customHeight="1" x14ac:dyDescent="0.2">
      <c r="A12" s="39" t="s">
        <v>45</v>
      </c>
      <c r="B12" s="106" t="str">
        <f t="shared" ref="B12:G12" si="4">IF(B5=0,"",B11/B5)</f>
        <v/>
      </c>
      <c r="C12" s="106" t="str">
        <f t="shared" si="4"/>
        <v/>
      </c>
      <c r="D12" s="106" t="str">
        <f t="shared" si="4"/>
        <v/>
      </c>
      <c r="E12" s="106" t="str">
        <f t="shared" si="4"/>
        <v/>
      </c>
      <c r="F12" s="106" t="str">
        <f t="shared" si="4"/>
        <v/>
      </c>
      <c r="G12" s="106" t="str">
        <f t="shared" si="4"/>
        <v/>
      </c>
      <c r="H12" s="9"/>
      <c r="I12"/>
      <c r="J12"/>
      <c r="K12"/>
      <c r="L12"/>
    </row>
    <row r="13" spans="1:12" ht="12.75" customHeight="1" x14ac:dyDescent="0.2">
      <c r="A13" s="169"/>
      <c r="B13" s="168"/>
      <c r="C13" s="168"/>
      <c r="D13" s="168"/>
      <c r="E13" s="168"/>
      <c r="F13" s="168"/>
      <c r="G13" s="168"/>
      <c r="H13" s="9"/>
      <c r="I13"/>
      <c r="J13"/>
      <c r="K13"/>
      <c r="L13"/>
    </row>
    <row r="14" spans="1:12" ht="12.75" customHeight="1" x14ac:dyDescent="0.2">
      <c r="A14" s="94" t="s">
        <v>46</v>
      </c>
      <c r="B14" s="275"/>
      <c r="C14" s="276"/>
      <c r="D14" s="276"/>
      <c r="E14" s="276"/>
      <c r="F14" s="276"/>
      <c r="G14" s="277"/>
      <c r="H14" s="9"/>
      <c r="I14"/>
      <c r="J14"/>
      <c r="K14"/>
      <c r="L14"/>
    </row>
    <row r="15" spans="1:12" ht="12.75" customHeight="1" x14ac:dyDescent="0.2">
      <c r="A15" s="90" t="s">
        <v>47</v>
      </c>
      <c r="B15" s="165"/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9"/>
      <c r="I15"/>
      <c r="J15"/>
      <c r="K15"/>
      <c r="L15"/>
    </row>
    <row r="16" spans="1:12" ht="12.75" customHeight="1" x14ac:dyDescent="0.2">
      <c r="A16" s="39" t="s">
        <v>48</v>
      </c>
      <c r="B16" s="137">
        <v>0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  <c r="H16" s="9"/>
      <c r="I16"/>
      <c r="J16"/>
      <c r="K16"/>
      <c r="L16"/>
    </row>
    <row r="17" spans="1:12" ht="12.75" customHeight="1" x14ac:dyDescent="0.2">
      <c r="A17" s="39" t="s">
        <v>50</v>
      </c>
      <c r="B17" s="138">
        <f t="shared" ref="B17:G17" si="5">B15*B16</f>
        <v>0</v>
      </c>
      <c r="C17" s="134">
        <f t="shared" si="5"/>
        <v>0</v>
      </c>
      <c r="D17" s="134">
        <f t="shared" si="5"/>
        <v>0</v>
      </c>
      <c r="E17" s="134">
        <f t="shared" si="5"/>
        <v>0</v>
      </c>
      <c r="F17" s="134">
        <f t="shared" si="5"/>
        <v>0</v>
      </c>
      <c r="G17" s="134">
        <f t="shared" si="5"/>
        <v>0</v>
      </c>
      <c r="H17" s="9"/>
      <c r="I17"/>
      <c r="J17"/>
      <c r="K17"/>
      <c r="L17"/>
    </row>
    <row r="18" spans="1:12" ht="12.75" customHeight="1" x14ac:dyDescent="0.2">
      <c r="A18" s="39" t="s">
        <v>49</v>
      </c>
      <c r="B18" s="137">
        <v>0</v>
      </c>
      <c r="C18" s="222">
        <v>0</v>
      </c>
      <c r="D18" s="222">
        <v>0</v>
      </c>
      <c r="E18" s="222">
        <v>0</v>
      </c>
      <c r="F18" s="222">
        <v>0</v>
      </c>
      <c r="G18" s="222">
        <v>0</v>
      </c>
      <c r="H18" s="9"/>
      <c r="I18"/>
      <c r="J18"/>
      <c r="K18"/>
      <c r="L18"/>
    </row>
    <row r="19" spans="1:12" ht="12.75" customHeight="1" x14ac:dyDescent="0.2">
      <c r="A19" s="39" t="s">
        <v>51</v>
      </c>
      <c r="B19" s="137">
        <v>0</v>
      </c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9"/>
      <c r="I19"/>
      <c r="J19"/>
      <c r="K19"/>
      <c r="L19"/>
    </row>
    <row r="20" spans="1:12" ht="12.75" customHeight="1" x14ac:dyDescent="0.2">
      <c r="A20" s="39" t="s">
        <v>52</v>
      </c>
      <c r="B20" s="137">
        <v>0</v>
      </c>
      <c r="C20" s="222">
        <v>0</v>
      </c>
      <c r="D20" s="222">
        <v>0</v>
      </c>
      <c r="E20" s="222">
        <v>0</v>
      </c>
      <c r="F20" s="222">
        <v>0</v>
      </c>
      <c r="G20" s="222">
        <v>0</v>
      </c>
      <c r="H20" s="9"/>
      <c r="I20"/>
      <c r="J20"/>
      <c r="K20"/>
      <c r="L20"/>
    </row>
    <row r="21" spans="1:12" ht="12.75" customHeight="1" x14ac:dyDescent="0.2">
      <c r="A21" s="39" t="s">
        <v>53</v>
      </c>
      <c r="B21" s="137">
        <v>0</v>
      </c>
      <c r="C21" s="222">
        <v>0</v>
      </c>
      <c r="D21" s="222">
        <v>0</v>
      </c>
      <c r="E21" s="222">
        <v>0</v>
      </c>
      <c r="F21" s="222">
        <v>0</v>
      </c>
      <c r="G21" s="222">
        <v>0</v>
      </c>
      <c r="H21" s="9"/>
      <c r="I21"/>
      <c r="J21"/>
      <c r="K21"/>
      <c r="L21"/>
    </row>
    <row r="22" spans="1:12" ht="12.75" customHeight="1" x14ac:dyDescent="0.2">
      <c r="A22" s="39" t="s">
        <v>202</v>
      </c>
      <c r="B22" s="138">
        <f t="shared" ref="B22:G22" si="6">B18+B19+B20+B21</f>
        <v>0</v>
      </c>
      <c r="C22" s="138">
        <f t="shared" si="6"/>
        <v>0</v>
      </c>
      <c r="D22" s="138">
        <f t="shared" si="6"/>
        <v>0</v>
      </c>
      <c r="E22" s="138">
        <f t="shared" si="6"/>
        <v>0</v>
      </c>
      <c r="F22" s="138">
        <f t="shared" si="6"/>
        <v>0</v>
      </c>
      <c r="G22" s="138">
        <f t="shared" si="6"/>
        <v>0</v>
      </c>
      <c r="H22" s="9"/>
      <c r="I22"/>
      <c r="J22"/>
      <c r="K22"/>
      <c r="L22"/>
    </row>
    <row r="23" spans="1:12" ht="12.75" customHeight="1" x14ac:dyDescent="0.2">
      <c r="A23" s="39"/>
      <c r="B23" s="138"/>
      <c r="C23" s="19"/>
      <c r="D23" s="19"/>
      <c r="E23" s="19"/>
      <c r="F23" s="19"/>
      <c r="G23" s="19"/>
      <c r="H23" s="9"/>
      <c r="I23"/>
      <c r="J23"/>
      <c r="K23"/>
      <c r="L23"/>
    </row>
    <row r="24" spans="1:12" ht="12.75" customHeight="1" x14ac:dyDescent="0.2">
      <c r="A24" s="39" t="s">
        <v>55</v>
      </c>
      <c r="B24" s="138">
        <f t="shared" ref="B24:G24" si="7">B15*B18</f>
        <v>0</v>
      </c>
      <c r="C24" s="134">
        <f t="shared" si="7"/>
        <v>0</v>
      </c>
      <c r="D24" s="134">
        <f t="shared" si="7"/>
        <v>0</v>
      </c>
      <c r="E24" s="134">
        <f t="shared" si="7"/>
        <v>0</v>
      </c>
      <c r="F24" s="134">
        <f t="shared" si="7"/>
        <v>0</v>
      </c>
      <c r="G24" s="134">
        <f t="shared" si="7"/>
        <v>0</v>
      </c>
      <c r="H24" s="9"/>
      <c r="I24"/>
      <c r="J24"/>
      <c r="K24"/>
      <c r="L24"/>
    </row>
    <row r="25" spans="1:12" ht="12.75" customHeight="1" x14ac:dyDescent="0.2">
      <c r="A25" s="39" t="s">
        <v>56</v>
      </c>
      <c r="B25" s="138">
        <f t="shared" ref="B25:G25" si="8">B15*B19</f>
        <v>0</v>
      </c>
      <c r="C25" s="134">
        <f t="shared" si="8"/>
        <v>0</v>
      </c>
      <c r="D25" s="134">
        <f t="shared" si="8"/>
        <v>0</v>
      </c>
      <c r="E25" s="134">
        <f t="shared" si="8"/>
        <v>0</v>
      </c>
      <c r="F25" s="134">
        <f t="shared" si="8"/>
        <v>0</v>
      </c>
      <c r="G25" s="134">
        <f t="shared" si="8"/>
        <v>0</v>
      </c>
      <c r="H25" s="9"/>
      <c r="I25"/>
      <c r="J25"/>
      <c r="K25"/>
      <c r="L25"/>
    </row>
    <row r="26" spans="1:12" ht="12.75" customHeight="1" x14ac:dyDescent="0.2">
      <c r="A26" s="39" t="s">
        <v>57</v>
      </c>
      <c r="B26" s="166">
        <f t="shared" ref="B26:G26" si="9">B15*B20</f>
        <v>0</v>
      </c>
      <c r="C26" s="167">
        <f t="shared" si="9"/>
        <v>0</v>
      </c>
      <c r="D26" s="167">
        <f t="shared" si="9"/>
        <v>0</v>
      </c>
      <c r="E26" s="167">
        <f t="shared" si="9"/>
        <v>0</v>
      </c>
      <c r="F26" s="167">
        <f t="shared" si="9"/>
        <v>0</v>
      </c>
      <c r="G26" s="167">
        <f t="shared" si="9"/>
        <v>0</v>
      </c>
      <c r="H26" s="95"/>
    </row>
    <row r="27" spans="1:12" ht="12.75" customHeight="1" x14ac:dyDescent="0.2">
      <c r="A27" s="39" t="s">
        <v>58</v>
      </c>
      <c r="B27" s="166">
        <f t="shared" ref="B27:G27" si="10">B15*B21</f>
        <v>0</v>
      </c>
      <c r="C27" s="167">
        <f t="shared" si="10"/>
        <v>0</v>
      </c>
      <c r="D27" s="167">
        <f t="shared" si="10"/>
        <v>0</v>
      </c>
      <c r="E27" s="167">
        <f t="shared" si="10"/>
        <v>0</v>
      </c>
      <c r="F27" s="167">
        <f t="shared" si="10"/>
        <v>0</v>
      </c>
      <c r="G27" s="167">
        <f t="shared" si="10"/>
        <v>0</v>
      </c>
      <c r="H27" s="95"/>
    </row>
    <row r="28" spans="1:12" ht="12.75" customHeight="1" x14ac:dyDescent="0.2">
      <c r="A28" s="39" t="s">
        <v>54</v>
      </c>
      <c r="B28" s="166">
        <f t="shared" ref="B28:G28" si="11">B24+B25+B26+B27</f>
        <v>0</v>
      </c>
      <c r="C28" s="167">
        <f t="shared" si="11"/>
        <v>0</v>
      </c>
      <c r="D28" s="167">
        <f t="shared" si="11"/>
        <v>0</v>
      </c>
      <c r="E28" s="167">
        <f t="shared" si="11"/>
        <v>0</v>
      </c>
      <c r="F28" s="167">
        <f t="shared" si="11"/>
        <v>0</v>
      </c>
      <c r="G28" s="167">
        <f t="shared" si="11"/>
        <v>0</v>
      </c>
      <c r="H28" s="95"/>
    </row>
    <row r="29" spans="1:12" ht="12.75" customHeight="1" x14ac:dyDescent="0.2">
      <c r="A29" s="39" t="s">
        <v>59</v>
      </c>
      <c r="B29" s="166">
        <f t="shared" ref="B29:G29" si="12">B17-B28</f>
        <v>0</v>
      </c>
      <c r="C29" s="167">
        <f t="shared" si="12"/>
        <v>0</v>
      </c>
      <c r="D29" s="167">
        <f t="shared" si="12"/>
        <v>0</v>
      </c>
      <c r="E29" s="167">
        <f t="shared" si="12"/>
        <v>0</v>
      </c>
      <c r="F29" s="167">
        <f t="shared" si="12"/>
        <v>0</v>
      </c>
      <c r="G29" s="167">
        <f t="shared" si="12"/>
        <v>0</v>
      </c>
      <c r="H29" s="95"/>
    </row>
    <row r="30" spans="1:12" ht="12.75" customHeight="1" x14ac:dyDescent="0.2">
      <c r="A30" s="39"/>
      <c r="B30" s="107"/>
      <c r="C30" s="107"/>
      <c r="D30" s="107"/>
      <c r="E30" s="107"/>
      <c r="F30" s="107"/>
      <c r="G30" s="107"/>
      <c r="H30" s="95"/>
    </row>
    <row r="31" spans="1:12" ht="12.75" customHeight="1" x14ac:dyDescent="0.2">
      <c r="A31" s="169"/>
      <c r="B31" s="170"/>
      <c r="C31" s="170"/>
      <c r="D31" s="170"/>
      <c r="E31" s="170"/>
      <c r="F31" s="170"/>
      <c r="G31" s="170"/>
      <c r="H31" s="95"/>
    </row>
    <row r="32" spans="1:12" ht="12.75" customHeight="1" x14ac:dyDescent="0.2">
      <c r="A32" s="94" t="s">
        <v>60</v>
      </c>
      <c r="B32" s="278"/>
      <c r="C32" s="278"/>
      <c r="D32" s="278"/>
      <c r="E32" s="278"/>
      <c r="F32" s="278"/>
      <c r="G32" s="278"/>
      <c r="H32" s="95"/>
    </row>
    <row r="33" spans="1:8" ht="12.75" customHeight="1" x14ac:dyDescent="0.2">
      <c r="A33" s="90" t="s">
        <v>47</v>
      </c>
      <c r="B33" s="108">
        <v>0</v>
      </c>
      <c r="C33" s="221">
        <v>0</v>
      </c>
      <c r="D33" s="221">
        <v>0</v>
      </c>
      <c r="E33" s="221">
        <v>0</v>
      </c>
      <c r="F33" s="221">
        <v>0</v>
      </c>
      <c r="G33" s="221">
        <v>0</v>
      </c>
      <c r="H33" s="95"/>
    </row>
    <row r="34" spans="1:8" ht="12.75" customHeight="1" x14ac:dyDescent="0.2">
      <c r="A34" s="39" t="s">
        <v>48</v>
      </c>
      <c r="B34" s="137">
        <v>0</v>
      </c>
      <c r="C34" s="222">
        <v>0</v>
      </c>
      <c r="D34" s="222">
        <v>0</v>
      </c>
      <c r="E34" s="222">
        <v>0</v>
      </c>
      <c r="F34" s="222">
        <v>0</v>
      </c>
      <c r="G34" s="222">
        <v>0</v>
      </c>
      <c r="H34" s="95"/>
    </row>
    <row r="35" spans="1:8" ht="12.75" customHeight="1" x14ac:dyDescent="0.2">
      <c r="A35" s="39" t="s">
        <v>50</v>
      </c>
      <c r="B35" s="138">
        <f t="shared" ref="B35:G35" si="13">B33*B34</f>
        <v>0</v>
      </c>
      <c r="C35" s="134">
        <f t="shared" si="13"/>
        <v>0</v>
      </c>
      <c r="D35" s="134">
        <f t="shared" si="13"/>
        <v>0</v>
      </c>
      <c r="E35" s="134">
        <f t="shared" si="13"/>
        <v>0</v>
      </c>
      <c r="F35" s="134">
        <f t="shared" si="13"/>
        <v>0</v>
      </c>
      <c r="G35" s="134">
        <f t="shared" si="13"/>
        <v>0</v>
      </c>
      <c r="H35" s="95"/>
    </row>
    <row r="36" spans="1:8" ht="12.75" customHeight="1" x14ac:dyDescent="0.2">
      <c r="A36" s="39" t="s">
        <v>49</v>
      </c>
      <c r="B36" s="137">
        <v>0</v>
      </c>
      <c r="C36" s="222">
        <v>0</v>
      </c>
      <c r="D36" s="222">
        <v>0</v>
      </c>
      <c r="E36" s="222">
        <v>0</v>
      </c>
      <c r="F36" s="222">
        <v>0</v>
      </c>
      <c r="G36" s="222">
        <v>0</v>
      </c>
      <c r="H36" s="95"/>
    </row>
    <row r="37" spans="1:8" ht="12.75" customHeight="1" x14ac:dyDescent="0.2">
      <c r="A37" s="39" t="s">
        <v>51</v>
      </c>
      <c r="B37" s="137">
        <v>0</v>
      </c>
      <c r="C37" s="222">
        <v>0</v>
      </c>
      <c r="D37" s="222">
        <v>0</v>
      </c>
      <c r="E37" s="222">
        <v>0</v>
      </c>
      <c r="F37" s="222">
        <v>0</v>
      </c>
      <c r="G37" s="222">
        <v>0</v>
      </c>
      <c r="H37" s="95"/>
    </row>
    <row r="38" spans="1:8" ht="12.75" customHeight="1" x14ac:dyDescent="0.2">
      <c r="A38" s="39" t="s">
        <v>52</v>
      </c>
      <c r="B38" s="137">
        <v>0</v>
      </c>
      <c r="C38" s="222">
        <v>0</v>
      </c>
      <c r="D38" s="222">
        <v>0</v>
      </c>
      <c r="E38" s="222">
        <v>0</v>
      </c>
      <c r="F38" s="222">
        <v>0</v>
      </c>
      <c r="G38" s="222">
        <v>0</v>
      </c>
      <c r="H38" s="95"/>
    </row>
    <row r="39" spans="1:8" ht="12.75" customHeight="1" x14ac:dyDescent="0.2">
      <c r="A39" s="39" t="s">
        <v>53</v>
      </c>
      <c r="B39" s="137">
        <v>0</v>
      </c>
      <c r="C39" s="222">
        <v>0</v>
      </c>
      <c r="D39" s="222">
        <v>0</v>
      </c>
      <c r="E39" s="222">
        <v>0</v>
      </c>
      <c r="F39" s="222">
        <v>0</v>
      </c>
      <c r="G39" s="222">
        <v>0</v>
      </c>
      <c r="H39" s="95"/>
    </row>
    <row r="40" spans="1:8" ht="12.75" customHeight="1" x14ac:dyDescent="0.2">
      <c r="A40" s="39" t="s">
        <v>202</v>
      </c>
      <c r="B40" s="138">
        <f t="shared" ref="B40:G40" si="14">B36+B37+B38+B39</f>
        <v>0</v>
      </c>
      <c r="C40" s="138">
        <f t="shared" si="14"/>
        <v>0</v>
      </c>
      <c r="D40" s="138">
        <f t="shared" si="14"/>
        <v>0</v>
      </c>
      <c r="E40" s="138">
        <f t="shared" si="14"/>
        <v>0</v>
      </c>
      <c r="F40" s="138">
        <f t="shared" si="14"/>
        <v>0</v>
      </c>
      <c r="G40" s="138">
        <f t="shared" si="14"/>
        <v>0</v>
      </c>
      <c r="H40" s="95"/>
    </row>
    <row r="41" spans="1:8" ht="12.75" customHeight="1" x14ac:dyDescent="0.2">
      <c r="A41" s="39"/>
      <c r="B41" s="138"/>
      <c r="C41" s="19"/>
      <c r="D41" s="19"/>
      <c r="E41" s="19"/>
      <c r="F41" s="19"/>
      <c r="G41" s="19"/>
      <c r="H41" s="95"/>
    </row>
    <row r="42" spans="1:8" ht="12.75" customHeight="1" x14ac:dyDescent="0.2">
      <c r="A42" s="39" t="s">
        <v>55</v>
      </c>
      <c r="B42" s="138">
        <f t="shared" ref="B42:G42" si="15">B33*B36</f>
        <v>0</v>
      </c>
      <c r="C42" s="134">
        <f t="shared" si="15"/>
        <v>0</v>
      </c>
      <c r="D42" s="134">
        <f t="shared" si="15"/>
        <v>0</v>
      </c>
      <c r="E42" s="134">
        <f t="shared" si="15"/>
        <v>0</v>
      </c>
      <c r="F42" s="134">
        <f t="shared" si="15"/>
        <v>0</v>
      </c>
      <c r="G42" s="134">
        <f t="shared" si="15"/>
        <v>0</v>
      </c>
      <c r="H42" s="95"/>
    </row>
    <row r="43" spans="1:8" ht="12.75" customHeight="1" x14ac:dyDescent="0.2">
      <c r="A43" s="39" t="s">
        <v>56</v>
      </c>
      <c r="B43" s="138">
        <f t="shared" ref="B43:G43" si="16">B33*B37</f>
        <v>0</v>
      </c>
      <c r="C43" s="134">
        <f t="shared" si="16"/>
        <v>0</v>
      </c>
      <c r="D43" s="134">
        <f t="shared" si="16"/>
        <v>0</v>
      </c>
      <c r="E43" s="134">
        <f t="shared" si="16"/>
        <v>0</v>
      </c>
      <c r="F43" s="134">
        <f t="shared" si="16"/>
        <v>0</v>
      </c>
      <c r="G43" s="134">
        <f t="shared" si="16"/>
        <v>0</v>
      </c>
      <c r="H43" s="95"/>
    </row>
    <row r="44" spans="1:8" ht="12.75" customHeight="1" x14ac:dyDescent="0.2">
      <c r="A44" s="39" t="s">
        <v>57</v>
      </c>
      <c r="B44" s="166">
        <f t="shared" ref="B44:G44" si="17">B33*B38</f>
        <v>0</v>
      </c>
      <c r="C44" s="167">
        <f t="shared" si="17"/>
        <v>0</v>
      </c>
      <c r="D44" s="167">
        <f t="shared" si="17"/>
        <v>0</v>
      </c>
      <c r="E44" s="167">
        <f t="shared" si="17"/>
        <v>0</v>
      </c>
      <c r="F44" s="167">
        <f t="shared" si="17"/>
        <v>0</v>
      </c>
      <c r="G44" s="167">
        <f t="shared" si="17"/>
        <v>0</v>
      </c>
      <c r="H44" s="95"/>
    </row>
    <row r="45" spans="1:8" ht="12.75" customHeight="1" x14ac:dyDescent="0.2">
      <c r="A45" s="39" t="s">
        <v>58</v>
      </c>
      <c r="B45" s="166">
        <f t="shared" ref="B45:G45" si="18">B33*B39</f>
        <v>0</v>
      </c>
      <c r="C45" s="167">
        <f t="shared" si="18"/>
        <v>0</v>
      </c>
      <c r="D45" s="167">
        <f t="shared" si="18"/>
        <v>0</v>
      </c>
      <c r="E45" s="167">
        <f t="shared" si="18"/>
        <v>0</v>
      </c>
      <c r="F45" s="167">
        <f t="shared" si="18"/>
        <v>0</v>
      </c>
      <c r="G45" s="167">
        <f t="shared" si="18"/>
        <v>0</v>
      </c>
      <c r="H45" s="95"/>
    </row>
    <row r="46" spans="1:8" ht="12.75" customHeight="1" x14ac:dyDescent="0.2">
      <c r="A46" s="39" t="s">
        <v>54</v>
      </c>
      <c r="B46" s="166">
        <f t="shared" ref="B46:G46" si="19">B42+B43+B44+B45</f>
        <v>0</v>
      </c>
      <c r="C46" s="167">
        <f t="shared" si="19"/>
        <v>0</v>
      </c>
      <c r="D46" s="167">
        <f t="shared" si="19"/>
        <v>0</v>
      </c>
      <c r="E46" s="167">
        <f t="shared" si="19"/>
        <v>0</v>
      </c>
      <c r="F46" s="167">
        <f t="shared" si="19"/>
        <v>0</v>
      </c>
      <c r="G46" s="167">
        <f t="shared" si="19"/>
        <v>0</v>
      </c>
      <c r="H46" s="95"/>
    </row>
    <row r="47" spans="1:8" ht="12.75" customHeight="1" x14ac:dyDescent="0.2">
      <c r="A47" s="39" t="s">
        <v>59</v>
      </c>
      <c r="B47" s="166">
        <f t="shared" ref="B47:G47" si="20">B35-B46</f>
        <v>0</v>
      </c>
      <c r="C47" s="167">
        <f t="shared" si="20"/>
        <v>0</v>
      </c>
      <c r="D47" s="167">
        <f t="shared" si="20"/>
        <v>0</v>
      </c>
      <c r="E47" s="167">
        <f t="shared" si="20"/>
        <v>0</v>
      </c>
      <c r="F47" s="167">
        <f t="shared" si="20"/>
        <v>0</v>
      </c>
      <c r="G47" s="167">
        <f t="shared" si="20"/>
        <v>0</v>
      </c>
      <c r="H47" s="95"/>
    </row>
    <row r="48" spans="1:8" ht="12.75" customHeight="1" x14ac:dyDescent="0.2">
      <c r="A48" s="39"/>
      <c r="B48" s="107"/>
      <c r="C48" s="107"/>
      <c r="D48" s="107"/>
      <c r="E48" s="107"/>
      <c r="F48" s="107"/>
      <c r="G48" s="107"/>
      <c r="H48" s="95"/>
    </row>
    <row r="49" spans="1:8" ht="12.75" customHeight="1" x14ac:dyDescent="0.2">
      <c r="A49" s="169"/>
      <c r="B49" s="170"/>
      <c r="C49" s="170"/>
      <c r="D49" s="170"/>
      <c r="E49" s="170"/>
      <c r="F49" s="170"/>
      <c r="G49" s="170"/>
      <c r="H49" s="95"/>
    </row>
    <row r="50" spans="1:8" ht="12.75" customHeight="1" x14ac:dyDescent="0.2">
      <c r="A50" s="94" t="s">
        <v>61</v>
      </c>
      <c r="B50" s="274"/>
      <c r="C50" s="274"/>
      <c r="D50" s="274"/>
      <c r="E50" s="274"/>
      <c r="F50" s="274"/>
      <c r="G50" s="274"/>
      <c r="H50" s="95"/>
    </row>
    <row r="51" spans="1:8" ht="12.75" customHeight="1" x14ac:dyDescent="0.2">
      <c r="A51" s="90" t="s">
        <v>47</v>
      </c>
      <c r="B51" s="108">
        <v>0</v>
      </c>
      <c r="C51" s="221">
        <v>0</v>
      </c>
      <c r="D51" s="221">
        <v>0</v>
      </c>
      <c r="E51" s="221">
        <v>0</v>
      </c>
      <c r="F51" s="221">
        <v>0</v>
      </c>
      <c r="G51" s="221">
        <v>0</v>
      </c>
      <c r="H51" s="95"/>
    </row>
    <row r="52" spans="1:8" ht="12.75" customHeight="1" x14ac:dyDescent="0.2">
      <c r="A52" s="39" t="s">
        <v>48</v>
      </c>
      <c r="B52" s="137">
        <v>0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95"/>
    </row>
    <row r="53" spans="1:8" ht="12.75" customHeight="1" x14ac:dyDescent="0.2">
      <c r="A53" s="39" t="s">
        <v>50</v>
      </c>
      <c r="B53" s="138">
        <f t="shared" ref="B53:G53" si="21">B51*B52</f>
        <v>0</v>
      </c>
      <c r="C53" s="134">
        <f t="shared" si="21"/>
        <v>0</v>
      </c>
      <c r="D53" s="134">
        <f>D51*D52</f>
        <v>0</v>
      </c>
      <c r="E53" s="134">
        <f>E51*E52</f>
        <v>0</v>
      </c>
      <c r="F53" s="134">
        <f>F51*F52</f>
        <v>0</v>
      </c>
      <c r="G53" s="134">
        <f t="shared" si="21"/>
        <v>0</v>
      </c>
      <c r="H53" s="95"/>
    </row>
    <row r="54" spans="1:8" ht="12.75" customHeight="1" x14ac:dyDescent="0.2">
      <c r="A54" s="39" t="s">
        <v>49</v>
      </c>
      <c r="B54" s="137">
        <v>0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95"/>
    </row>
    <row r="55" spans="1:8" ht="12.75" customHeight="1" x14ac:dyDescent="0.2">
      <c r="A55" s="39" t="s">
        <v>51</v>
      </c>
      <c r="B55" s="137">
        <v>0</v>
      </c>
      <c r="C55" s="222">
        <v>0</v>
      </c>
      <c r="D55" s="222">
        <v>0</v>
      </c>
      <c r="E55" s="222">
        <v>0</v>
      </c>
      <c r="F55" s="222">
        <v>0</v>
      </c>
      <c r="G55" s="222">
        <v>0</v>
      </c>
      <c r="H55" s="95"/>
    </row>
    <row r="56" spans="1:8" ht="12.75" customHeight="1" x14ac:dyDescent="0.2">
      <c r="A56" s="39" t="s">
        <v>52</v>
      </c>
      <c r="B56" s="137">
        <v>0</v>
      </c>
      <c r="C56" s="222">
        <v>0</v>
      </c>
      <c r="D56" s="222">
        <v>0</v>
      </c>
      <c r="E56" s="222">
        <v>0</v>
      </c>
      <c r="F56" s="222">
        <v>0</v>
      </c>
      <c r="G56" s="222">
        <v>0</v>
      </c>
      <c r="H56" s="95"/>
    </row>
    <row r="57" spans="1:8" ht="12.75" customHeight="1" x14ac:dyDescent="0.2">
      <c r="A57" s="39" t="s">
        <v>53</v>
      </c>
      <c r="B57" s="137">
        <v>0</v>
      </c>
      <c r="C57" s="222">
        <v>0</v>
      </c>
      <c r="D57" s="222">
        <v>0</v>
      </c>
      <c r="E57" s="222">
        <v>0</v>
      </c>
      <c r="F57" s="222">
        <v>0</v>
      </c>
      <c r="G57" s="222">
        <v>0</v>
      </c>
      <c r="H57" s="95"/>
    </row>
    <row r="58" spans="1:8" ht="12.75" customHeight="1" x14ac:dyDescent="0.2">
      <c r="A58" s="39" t="s">
        <v>202</v>
      </c>
      <c r="B58" s="138">
        <f t="shared" ref="B58:G58" si="22">B54+B55+B56+B57</f>
        <v>0</v>
      </c>
      <c r="C58" s="138">
        <f t="shared" si="22"/>
        <v>0</v>
      </c>
      <c r="D58" s="138">
        <f t="shared" si="22"/>
        <v>0</v>
      </c>
      <c r="E58" s="138">
        <f t="shared" si="22"/>
        <v>0</v>
      </c>
      <c r="F58" s="138">
        <f t="shared" si="22"/>
        <v>0</v>
      </c>
      <c r="G58" s="138">
        <f t="shared" si="22"/>
        <v>0</v>
      </c>
      <c r="H58" s="95"/>
    </row>
    <row r="59" spans="1:8" ht="12.75" customHeight="1" x14ac:dyDescent="0.2">
      <c r="A59" s="39"/>
      <c r="B59" s="138"/>
      <c r="C59" s="19"/>
      <c r="D59" s="19"/>
      <c r="E59" s="19"/>
      <c r="F59" s="19"/>
      <c r="G59" s="19"/>
      <c r="H59" s="95"/>
    </row>
    <row r="60" spans="1:8" ht="12.75" customHeight="1" x14ac:dyDescent="0.2">
      <c r="A60" s="39" t="s">
        <v>55</v>
      </c>
      <c r="B60" s="138">
        <f t="shared" ref="B60:G60" si="23">B51*B54</f>
        <v>0</v>
      </c>
      <c r="C60" s="134">
        <f t="shared" si="23"/>
        <v>0</v>
      </c>
      <c r="D60" s="134">
        <f t="shared" si="23"/>
        <v>0</v>
      </c>
      <c r="E60" s="134">
        <f t="shared" si="23"/>
        <v>0</v>
      </c>
      <c r="F60" s="134">
        <f t="shared" si="23"/>
        <v>0</v>
      </c>
      <c r="G60" s="134">
        <f t="shared" si="23"/>
        <v>0</v>
      </c>
      <c r="H60" s="95"/>
    </row>
    <row r="61" spans="1:8" ht="12.75" customHeight="1" x14ac:dyDescent="0.2">
      <c r="A61" s="39" t="s">
        <v>56</v>
      </c>
      <c r="B61" s="138">
        <f t="shared" ref="B61:G61" si="24">B51*B55</f>
        <v>0</v>
      </c>
      <c r="C61" s="134">
        <f t="shared" si="24"/>
        <v>0</v>
      </c>
      <c r="D61" s="134">
        <f t="shared" si="24"/>
        <v>0</v>
      </c>
      <c r="E61" s="134">
        <f t="shared" si="24"/>
        <v>0</v>
      </c>
      <c r="F61" s="134">
        <f t="shared" si="24"/>
        <v>0</v>
      </c>
      <c r="G61" s="134">
        <f t="shared" si="24"/>
        <v>0</v>
      </c>
      <c r="H61" s="95"/>
    </row>
    <row r="62" spans="1:8" ht="12.75" customHeight="1" x14ac:dyDescent="0.2">
      <c r="A62" s="39" t="s">
        <v>57</v>
      </c>
      <c r="B62" s="166">
        <f t="shared" ref="B62:G62" si="25">B51*B56</f>
        <v>0</v>
      </c>
      <c r="C62" s="167">
        <f t="shared" si="25"/>
        <v>0</v>
      </c>
      <c r="D62" s="167">
        <f t="shared" si="25"/>
        <v>0</v>
      </c>
      <c r="E62" s="167">
        <f t="shared" si="25"/>
        <v>0</v>
      </c>
      <c r="F62" s="167">
        <f t="shared" si="25"/>
        <v>0</v>
      </c>
      <c r="G62" s="167">
        <f t="shared" si="25"/>
        <v>0</v>
      </c>
      <c r="H62" s="95"/>
    </row>
    <row r="63" spans="1:8" ht="12.75" customHeight="1" x14ac:dyDescent="0.2">
      <c r="A63" s="39" t="s">
        <v>58</v>
      </c>
      <c r="B63" s="166">
        <f t="shared" ref="B63:G63" si="26">B51*B57</f>
        <v>0</v>
      </c>
      <c r="C63" s="167">
        <f t="shared" si="26"/>
        <v>0</v>
      </c>
      <c r="D63" s="167">
        <f t="shared" si="26"/>
        <v>0</v>
      </c>
      <c r="E63" s="167">
        <f t="shared" si="26"/>
        <v>0</v>
      </c>
      <c r="F63" s="167">
        <f t="shared" si="26"/>
        <v>0</v>
      </c>
      <c r="G63" s="167">
        <f t="shared" si="26"/>
        <v>0</v>
      </c>
      <c r="H63" s="95"/>
    </row>
    <row r="64" spans="1:8" ht="12.75" customHeight="1" x14ac:dyDescent="0.2">
      <c r="A64" s="39" t="s">
        <v>54</v>
      </c>
      <c r="B64" s="166">
        <f t="shared" ref="B64:G64" si="27">B60+B61+B62+B63</f>
        <v>0</v>
      </c>
      <c r="C64" s="167">
        <f t="shared" si="27"/>
        <v>0</v>
      </c>
      <c r="D64" s="167">
        <f t="shared" si="27"/>
        <v>0</v>
      </c>
      <c r="E64" s="167">
        <f t="shared" si="27"/>
        <v>0</v>
      </c>
      <c r="F64" s="167">
        <f t="shared" si="27"/>
        <v>0</v>
      </c>
      <c r="G64" s="167">
        <f t="shared" si="27"/>
        <v>0</v>
      </c>
      <c r="H64" s="95"/>
    </row>
    <row r="65" spans="1:8" ht="12.75" customHeight="1" x14ac:dyDescent="0.2">
      <c r="A65" s="39" t="s">
        <v>59</v>
      </c>
      <c r="B65" s="166">
        <f t="shared" ref="B65:G65" si="28">B53-B64</f>
        <v>0</v>
      </c>
      <c r="C65" s="167">
        <f t="shared" si="28"/>
        <v>0</v>
      </c>
      <c r="D65" s="167">
        <f t="shared" si="28"/>
        <v>0</v>
      </c>
      <c r="E65" s="167">
        <f t="shared" si="28"/>
        <v>0</v>
      </c>
      <c r="F65" s="167">
        <f t="shared" si="28"/>
        <v>0</v>
      </c>
      <c r="G65" s="167">
        <f t="shared" si="28"/>
        <v>0</v>
      </c>
      <c r="H65" s="95"/>
    </row>
    <row r="66" spans="1:8" ht="12.75" customHeight="1" x14ac:dyDescent="0.2">
      <c r="A66" s="39"/>
      <c r="B66" s="107"/>
      <c r="C66" s="107"/>
      <c r="D66" s="107"/>
      <c r="E66" s="107"/>
      <c r="F66" s="107"/>
      <c r="G66" s="107"/>
      <c r="H66" s="95"/>
    </row>
    <row r="67" spans="1:8" ht="12.75" customHeight="1" x14ac:dyDescent="0.2">
      <c r="A67" s="169"/>
      <c r="B67" s="170"/>
      <c r="C67" s="170"/>
      <c r="D67" s="170"/>
      <c r="E67" s="170"/>
      <c r="F67" s="170"/>
      <c r="G67" s="170"/>
      <c r="H67" s="95"/>
    </row>
    <row r="68" spans="1:8" ht="12.75" customHeight="1" x14ac:dyDescent="0.2">
      <c r="A68" s="94" t="s">
        <v>62</v>
      </c>
      <c r="B68" s="274"/>
      <c r="C68" s="274"/>
      <c r="D68" s="274"/>
      <c r="E68" s="274"/>
      <c r="F68" s="274"/>
      <c r="G68" s="274"/>
      <c r="H68" s="95"/>
    </row>
    <row r="69" spans="1:8" ht="12.75" customHeight="1" x14ac:dyDescent="0.2">
      <c r="A69" s="90" t="s">
        <v>47</v>
      </c>
      <c r="B69" s="108">
        <v>0</v>
      </c>
      <c r="C69" s="221">
        <v>0</v>
      </c>
      <c r="D69" s="221">
        <v>0</v>
      </c>
      <c r="E69" s="221">
        <v>0</v>
      </c>
      <c r="F69" s="221">
        <v>0</v>
      </c>
      <c r="G69" s="221">
        <v>0</v>
      </c>
      <c r="H69" s="95"/>
    </row>
    <row r="70" spans="1:8" ht="12.75" customHeight="1" x14ac:dyDescent="0.2">
      <c r="A70" s="39" t="s">
        <v>48</v>
      </c>
      <c r="B70" s="137">
        <v>0</v>
      </c>
      <c r="C70" s="222">
        <v>0</v>
      </c>
      <c r="D70" s="222">
        <v>0</v>
      </c>
      <c r="E70" s="222">
        <v>0</v>
      </c>
      <c r="F70" s="222">
        <v>0</v>
      </c>
      <c r="G70" s="222">
        <v>0</v>
      </c>
      <c r="H70" s="95"/>
    </row>
    <row r="71" spans="1:8" ht="12.75" customHeight="1" x14ac:dyDescent="0.2">
      <c r="A71" s="39" t="s">
        <v>50</v>
      </c>
      <c r="B71" s="138">
        <f t="shared" ref="B71:G71" si="29">B69*B70</f>
        <v>0</v>
      </c>
      <c r="C71" s="134">
        <f t="shared" si="29"/>
        <v>0</v>
      </c>
      <c r="D71" s="134">
        <f t="shared" si="29"/>
        <v>0</v>
      </c>
      <c r="E71" s="134">
        <f t="shared" si="29"/>
        <v>0</v>
      </c>
      <c r="F71" s="134">
        <f t="shared" si="29"/>
        <v>0</v>
      </c>
      <c r="G71" s="134">
        <f t="shared" si="29"/>
        <v>0</v>
      </c>
      <c r="H71" s="95"/>
    </row>
    <row r="72" spans="1:8" ht="12.75" customHeight="1" x14ac:dyDescent="0.2">
      <c r="A72" s="39" t="s">
        <v>49</v>
      </c>
      <c r="B72" s="137">
        <v>0</v>
      </c>
      <c r="C72" s="222">
        <v>0</v>
      </c>
      <c r="D72" s="222">
        <v>0</v>
      </c>
      <c r="E72" s="222">
        <v>0</v>
      </c>
      <c r="F72" s="222">
        <v>0</v>
      </c>
      <c r="G72" s="222">
        <v>0</v>
      </c>
      <c r="H72" s="95"/>
    </row>
    <row r="73" spans="1:8" ht="12.75" customHeight="1" x14ac:dyDescent="0.2">
      <c r="A73" s="39" t="s">
        <v>51</v>
      </c>
      <c r="B73" s="137">
        <v>0</v>
      </c>
      <c r="C73" s="222">
        <v>0</v>
      </c>
      <c r="D73" s="222">
        <v>0</v>
      </c>
      <c r="E73" s="222">
        <v>0</v>
      </c>
      <c r="F73" s="222">
        <v>0</v>
      </c>
      <c r="G73" s="222">
        <v>0</v>
      </c>
      <c r="H73" s="95"/>
    </row>
    <row r="74" spans="1:8" ht="12.75" customHeight="1" x14ac:dyDescent="0.2">
      <c r="A74" s="39" t="s">
        <v>52</v>
      </c>
      <c r="B74" s="137">
        <v>0</v>
      </c>
      <c r="C74" s="222">
        <v>0</v>
      </c>
      <c r="D74" s="222">
        <v>0</v>
      </c>
      <c r="E74" s="222">
        <v>0</v>
      </c>
      <c r="F74" s="222">
        <v>0</v>
      </c>
      <c r="G74" s="222">
        <v>0</v>
      </c>
      <c r="H74" s="95"/>
    </row>
    <row r="75" spans="1:8" ht="12.75" customHeight="1" x14ac:dyDescent="0.2">
      <c r="A75" s="39" t="s">
        <v>53</v>
      </c>
      <c r="B75" s="137">
        <v>0</v>
      </c>
      <c r="C75" s="222">
        <v>0</v>
      </c>
      <c r="D75" s="222">
        <v>0</v>
      </c>
      <c r="E75" s="222">
        <v>0</v>
      </c>
      <c r="F75" s="222">
        <v>0</v>
      </c>
      <c r="G75" s="222">
        <v>0</v>
      </c>
      <c r="H75" s="95"/>
    </row>
    <row r="76" spans="1:8" ht="12.75" customHeight="1" x14ac:dyDescent="0.2">
      <c r="A76" s="39" t="s">
        <v>202</v>
      </c>
      <c r="B76" s="138">
        <f t="shared" ref="B76:G76" si="30">B72+B73+B74+B75</f>
        <v>0</v>
      </c>
      <c r="C76" s="138">
        <f t="shared" si="30"/>
        <v>0</v>
      </c>
      <c r="D76" s="138">
        <f t="shared" si="30"/>
        <v>0</v>
      </c>
      <c r="E76" s="138">
        <f t="shared" si="30"/>
        <v>0</v>
      </c>
      <c r="F76" s="138">
        <f t="shared" si="30"/>
        <v>0</v>
      </c>
      <c r="G76" s="138">
        <f t="shared" si="30"/>
        <v>0</v>
      </c>
      <c r="H76" s="95"/>
    </row>
    <row r="77" spans="1:8" ht="12.75" customHeight="1" x14ac:dyDescent="0.2">
      <c r="A77" s="39"/>
      <c r="B77" s="138"/>
      <c r="C77" s="19"/>
      <c r="D77" s="19"/>
      <c r="E77" s="19"/>
      <c r="F77" s="19"/>
      <c r="G77" s="19"/>
      <c r="H77" s="95"/>
    </row>
    <row r="78" spans="1:8" ht="12.75" customHeight="1" x14ac:dyDescent="0.2">
      <c r="A78" s="39" t="s">
        <v>55</v>
      </c>
      <c r="B78" s="138">
        <f t="shared" ref="B78:G78" si="31">B69*B72</f>
        <v>0</v>
      </c>
      <c r="C78" s="134">
        <f t="shared" si="31"/>
        <v>0</v>
      </c>
      <c r="D78" s="134">
        <f t="shared" si="31"/>
        <v>0</v>
      </c>
      <c r="E78" s="134">
        <f t="shared" si="31"/>
        <v>0</v>
      </c>
      <c r="F78" s="134">
        <f t="shared" si="31"/>
        <v>0</v>
      </c>
      <c r="G78" s="134">
        <f t="shared" si="31"/>
        <v>0</v>
      </c>
      <c r="H78" s="95"/>
    </row>
    <row r="79" spans="1:8" ht="12.75" customHeight="1" x14ac:dyDescent="0.2">
      <c r="A79" s="39" t="s">
        <v>56</v>
      </c>
      <c r="B79" s="138">
        <f t="shared" ref="B79:G79" si="32">B69*B73</f>
        <v>0</v>
      </c>
      <c r="C79" s="134">
        <f t="shared" si="32"/>
        <v>0</v>
      </c>
      <c r="D79" s="134">
        <f t="shared" si="32"/>
        <v>0</v>
      </c>
      <c r="E79" s="134">
        <f t="shared" si="32"/>
        <v>0</v>
      </c>
      <c r="F79" s="134">
        <f t="shared" si="32"/>
        <v>0</v>
      </c>
      <c r="G79" s="134">
        <f t="shared" si="32"/>
        <v>0</v>
      </c>
      <c r="H79" s="95"/>
    </row>
    <row r="80" spans="1:8" ht="12.75" customHeight="1" x14ac:dyDescent="0.2">
      <c r="A80" s="39" t="s">
        <v>57</v>
      </c>
      <c r="B80" s="166">
        <f t="shared" ref="B80:G80" si="33">B69*B74</f>
        <v>0</v>
      </c>
      <c r="C80" s="167">
        <f t="shared" si="33"/>
        <v>0</v>
      </c>
      <c r="D80" s="167">
        <f t="shared" si="33"/>
        <v>0</v>
      </c>
      <c r="E80" s="167">
        <f t="shared" si="33"/>
        <v>0</v>
      </c>
      <c r="F80" s="167">
        <f t="shared" si="33"/>
        <v>0</v>
      </c>
      <c r="G80" s="167">
        <f t="shared" si="33"/>
        <v>0</v>
      </c>
      <c r="H80" s="95"/>
    </row>
    <row r="81" spans="1:8" ht="12.75" customHeight="1" x14ac:dyDescent="0.2">
      <c r="A81" s="39" t="s">
        <v>58</v>
      </c>
      <c r="B81" s="166">
        <f t="shared" ref="B81:G81" si="34">B69*B75</f>
        <v>0</v>
      </c>
      <c r="C81" s="167">
        <f t="shared" si="34"/>
        <v>0</v>
      </c>
      <c r="D81" s="167">
        <f t="shared" si="34"/>
        <v>0</v>
      </c>
      <c r="E81" s="167">
        <f t="shared" si="34"/>
        <v>0</v>
      </c>
      <c r="F81" s="167">
        <f t="shared" si="34"/>
        <v>0</v>
      </c>
      <c r="G81" s="167">
        <f t="shared" si="34"/>
        <v>0</v>
      </c>
      <c r="H81" s="95"/>
    </row>
    <row r="82" spans="1:8" ht="12.75" customHeight="1" x14ac:dyDescent="0.2">
      <c r="A82" s="39" t="s">
        <v>54</v>
      </c>
      <c r="B82" s="166">
        <f t="shared" ref="B82:G82" si="35">B78+B79+B80+B81</f>
        <v>0</v>
      </c>
      <c r="C82" s="167">
        <f t="shared" si="35"/>
        <v>0</v>
      </c>
      <c r="D82" s="167">
        <f t="shared" si="35"/>
        <v>0</v>
      </c>
      <c r="E82" s="167">
        <f t="shared" si="35"/>
        <v>0</v>
      </c>
      <c r="F82" s="167">
        <f t="shared" si="35"/>
        <v>0</v>
      </c>
      <c r="G82" s="167">
        <f t="shared" si="35"/>
        <v>0</v>
      </c>
      <c r="H82" s="95"/>
    </row>
    <row r="83" spans="1:8" ht="12.75" customHeight="1" x14ac:dyDescent="0.2">
      <c r="A83" s="39" t="s">
        <v>59</v>
      </c>
      <c r="B83" s="166">
        <f t="shared" ref="B83:G83" si="36">B71-B82</f>
        <v>0</v>
      </c>
      <c r="C83" s="167">
        <f t="shared" si="36"/>
        <v>0</v>
      </c>
      <c r="D83" s="167">
        <f t="shared" si="36"/>
        <v>0</v>
      </c>
      <c r="E83" s="167">
        <f t="shared" si="36"/>
        <v>0</v>
      </c>
      <c r="F83" s="167">
        <f t="shared" si="36"/>
        <v>0</v>
      </c>
      <c r="G83" s="167">
        <f t="shared" si="36"/>
        <v>0</v>
      </c>
      <c r="H83" s="95"/>
    </row>
    <row r="84" spans="1:8" ht="12.75" customHeight="1" x14ac:dyDescent="0.2">
      <c r="A84" s="39"/>
      <c r="B84" s="107"/>
      <c r="C84" s="107"/>
      <c r="D84" s="107"/>
      <c r="E84" s="107"/>
      <c r="F84" s="107"/>
      <c r="G84" s="107"/>
      <c r="H84" s="95"/>
    </row>
    <row r="85" spans="1:8" ht="12.75" customHeight="1" x14ac:dyDescent="0.2">
      <c r="A85" s="169"/>
      <c r="B85" s="170"/>
      <c r="C85" s="170"/>
      <c r="D85" s="170"/>
      <c r="E85" s="170"/>
      <c r="F85" s="170"/>
      <c r="G85" s="170"/>
      <c r="H85" s="95"/>
    </row>
    <row r="86" spans="1:8" ht="12.75" customHeight="1" x14ac:dyDescent="0.2">
      <c r="A86" s="94" t="s">
        <v>63</v>
      </c>
      <c r="B86" s="274"/>
      <c r="C86" s="274"/>
      <c r="D86" s="274"/>
      <c r="E86" s="274"/>
      <c r="F86" s="274"/>
      <c r="G86" s="274"/>
      <c r="H86" s="95"/>
    </row>
    <row r="87" spans="1:8" ht="12.75" customHeight="1" x14ac:dyDescent="0.2">
      <c r="A87" s="90" t="s">
        <v>47</v>
      </c>
      <c r="B87" s="108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95"/>
    </row>
    <row r="88" spans="1:8" ht="12.75" customHeight="1" x14ac:dyDescent="0.2">
      <c r="A88" s="39" t="s">
        <v>48</v>
      </c>
      <c r="B88" s="137">
        <v>0</v>
      </c>
      <c r="C88" s="222">
        <v>0</v>
      </c>
      <c r="D88" s="222">
        <v>0</v>
      </c>
      <c r="E88" s="222">
        <v>0</v>
      </c>
      <c r="F88" s="222">
        <v>0</v>
      </c>
      <c r="G88" s="222">
        <v>0</v>
      </c>
      <c r="H88" s="95"/>
    </row>
    <row r="89" spans="1:8" ht="12.75" customHeight="1" x14ac:dyDescent="0.2">
      <c r="A89" s="39" t="s">
        <v>50</v>
      </c>
      <c r="B89" s="138">
        <f t="shared" ref="B89:G89" si="37">B87*B88</f>
        <v>0</v>
      </c>
      <c r="C89" s="134">
        <f t="shared" si="37"/>
        <v>0</v>
      </c>
      <c r="D89" s="134">
        <f t="shared" si="37"/>
        <v>0</v>
      </c>
      <c r="E89" s="134">
        <f t="shared" si="37"/>
        <v>0</v>
      </c>
      <c r="F89" s="134">
        <f t="shared" si="37"/>
        <v>0</v>
      </c>
      <c r="G89" s="134">
        <f t="shared" si="37"/>
        <v>0</v>
      </c>
      <c r="H89" s="95"/>
    </row>
    <row r="90" spans="1:8" ht="12.75" customHeight="1" x14ac:dyDescent="0.2">
      <c r="A90" s="39" t="s">
        <v>49</v>
      </c>
      <c r="B90" s="137">
        <v>0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95"/>
    </row>
    <row r="91" spans="1:8" ht="12.75" customHeight="1" x14ac:dyDescent="0.2">
      <c r="A91" s="39" t="s">
        <v>51</v>
      </c>
      <c r="B91" s="137">
        <v>0</v>
      </c>
      <c r="C91" s="222">
        <v>0</v>
      </c>
      <c r="D91" s="222">
        <v>0</v>
      </c>
      <c r="E91" s="222">
        <v>0</v>
      </c>
      <c r="F91" s="222">
        <v>0</v>
      </c>
      <c r="G91" s="222">
        <v>0</v>
      </c>
      <c r="H91" s="95"/>
    </row>
    <row r="92" spans="1:8" ht="12.75" customHeight="1" x14ac:dyDescent="0.2">
      <c r="A92" s="39" t="s">
        <v>52</v>
      </c>
      <c r="B92" s="137">
        <v>0</v>
      </c>
      <c r="C92" s="222">
        <v>0</v>
      </c>
      <c r="D92" s="222">
        <v>0</v>
      </c>
      <c r="E92" s="222">
        <v>0</v>
      </c>
      <c r="F92" s="222">
        <v>0</v>
      </c>
      <c r="G92" s="222">
        <v>0</v>
      </c>
      <c r="H92" s="95"/>
    </row>
    <row r="93" spans="1:8" ht="12.75" customHeight="1" x14ac:dyDescent="0.2">
      <c r="A93" s="39" t="s">
        <v>53</v>
      </c>
      <c r="B93" s="137">
        <v>0</v>
      </c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95"/>
    </row>
    <row r="94" spans="1:8" ht="12.75" customHeight="1" x14ac:dyDescent="0.2">
      <c r="A94" s="39" t="s">
        <v>202</v>
      </c>
      <c r="B94" s="138">
        <f t="shared" ref="B94:G94" si="38">B90+B91+B92+B93</f>
        <v>0</v>
      </c>
      <c r="C94" s="138">
        <f t="shared" si="38"/>
        <v>0</v>
      </c>
      <c r="D94" s="138">
        <f t="shared" si="38"/>
        <v>0</v>
      </c>
      <c r="E94" s="138">
        <f t="shared" si="38"/>
        <v>0</v>
      </c>
      <c r="F94" s="138">
        <f t="shared" si="38"/>
        <v>0</v>
      </c>
      <c r="G94" s="138">
        <f t="shared" si="38"/>
        <v>0</v>
      </c>
      <c r="H94" s="95"/>
    </row>
    <row r="95" spans="1:8" ht="12.75" customHeight="1" x14ac:dyDescent="0.2">
      <c r="A95" s="39"/>
      <c r="B95" s="138"/>
      <c r="C95" s="19"/>
      <c r="D95" s="19"/>
      <c r="E95" s="19"/>
      <c r="F95" s="19"/>
      <c r="G95" s="19"/>
      <c r="H95" s="95"/>
    </row>
    <row r="96" spans="1:8" ht="12.75" customHeight="1" x14ac:dyDescent="0.2">
      <c r="A96" s="39" t="s">
        <v>55</v>
      </c>
      <c r="B96" s="138">
        <f t="shared" ref="B96:G96" si="39">B87*B90</f>
        <v>0</v>
      </c>
      <c r="C96" s="134">
        <f t="shared" si="39"/>
        <v>0</v>
      </c>
      <c r="D96" s="134">
        <f t="shared" si="39"/>
        <v>0</v>
      </c>
      <c r="E96" s="134">
        <f t="shared" si="39"/>
        <v>0</v>
      </c>
      <c r="F96" s="134">
        <f t="shared" si="39"/>
        <v>0</v>
      </c>
      <c r="G96" s="134">
        <f t="shared" si="39"/>
        <v>0</v>
      </c>
      <c r="H96" s="95"/>
    </row>
    <row r="97" spans="1:8" ht="12.75" customHeight="1" x14ac:dyDescent="0.2">
      <c r="A97" s="39" t="s">
        <v>56</v>
      </c>
      <c r="B97" s="138">
        <f t="shared" ref="B97:G97" si="40">B87*B91</f>
        <v>0</v>
      </c>
      <c r="C97" s="134">
        <f t="shared" si="40"/>
        <v>0</v>
      </c>
      <c r="D97" s="134">
        <f t="shared" si="40"/>
        <v>0</v>
      </c>
      <c r="E97" s="134">
        <f t="shared" si="40"/>
        <v>0</v>
      </c>
      <c r="F97" s="134">
        <f t="shared" si="40"/>
        <v>0</v>
      </c>
      <c r="G97" s="134">
        <f t="shared" si="40"/>
        <v>0</v>
      </c>
      <c r="H97" s="95"/>
    </row>
    <row r="98" spans="1:8" ht="12.75" customHeight="1" x14ac:dyDescent="0.2">
      <c r="A98" s="39" t="s">
        <v>57</v>
      </c>
      <c r="B98" s="166">
        <f t="shared" ref="B98:G98" si="41">B87*B92</f>
        <v>0</v>
      </c>
      <c r="C98" s="167">
        <f t="shared" si="41"/>
        <v>0</v>
      </c>
      <c r="D98" s="167">
        <f t="shared" si="41"/>
        <v>0</v>
      </c>
      <c r="E98" s="167">
        <f t="shared" si="41"/>
        <v>0</v>
      </c>
      <c r="F98" s="167">
        <f t="shared" si="41"/>
        <v>0</v>
      </c>
      <c r="G98" s="167">
        <f t="shared" si="41"/>
        <v>0</v>
      </c>
      <c r="H98" s="95"/>
    </row>
    <row r="99" spans="1:8" ht="12.75" customHeight="1" x14ac:dyDescent="0.2">
      <c r="A99" s="39" t="s">
        <v>58</v>
      </c>
      <c r="B99" s="166">
        <f t="shared" ref="B99:G99" si="42">B87*B93</f>
        <v>0</v>
      </c>
      <c r="C99" s="167">
        <f t="shared" si="42"/>
        <v>0</v>
      </c>
      <c r="D99" s="167">
        <f t="shared" si="42"/>
        <v>0</v>
      </c>
      <c r="E99" s="167">
        <f t="shared" si="42"/>
        <v>0</v>
      </c>
      <c r="F99" s="167">
        <f t="shared" si="42"/>
        <v>0</v>
      </c>
      <c r="G99" s="167">
        <f t="shared" si="42"/>
        <v>0</v>
      </c>
      <c r="H99" s="95"/>
    </row>
    <row r="100" spans="1:8" ht="12.75" customHeight="1" x14ac:dyDescent="0.2">
      <c r="A100" s="39" t="s">
        <v>54</v>
      </c>
      <c r="B100" s="166">
        <f t="shared" ref="B100:G100" si="43">B96+B97+B98+B99</f>
        <v>0</v>
      </c>
      <c r="C100" s="167">
        <f t="shared" si="43"/>
        <v>0</v>
      </c>
      <c r="D100" s="167">
        <f t="shared" si="43"/>
        <v>0</v>
      </c>
      <c r="E100" s="167">
        <f t="shared" si="43"/>
        <v>0</v>
      </c>
      <c r="F100" s="167">
        <f t="shared" si="43"/>
        <v>0</v>
      </c>
      <c r="G100" s="167">
        <f t="shared" si="43"/>
        <v>0</v>
      </c>
      <c r="H100" s="95"/>
    </row>
    <row r="101" spans="1:8" ht="12.75" customHeight="1" x14ac:dyDescent="0.2">
      <c r="A101" s="39" t="s">
        <v>59</v>
      </c>
      <c r="B101" s="166">
        <f t="shared" ref="B101:G101" si="44">B89-B100</f>
        <v>0</v>
      </c>
      <c r="C101" s="167">
        <f t="shared" si="44"/>
        <v>0</v>
      </c>
      <c r="D101" s="167">
        <f t="shared" si="44"/>
        <v>0</v>
      </c>
      <c r="E101" s="167">
        <f t="shared" si="44"/>
        <v>0</v>
      </c>
      <c r="F101" s="167">
        <f t="shared" si="44"/>
        <v>0</v>
      </c>
      <c r="G101" s="167">
        <f t="shared" si="44"/>
        <v>0</v>
      </c>
      <c r="H101" s="95"/>
    </row>
    <row r="102" spans="1:8" ht="12.75" customHeight="1" x14ac:dyDescent="0.2">
      <c r="A102" s="39"/>
      <c r="B102" s="107"/>
      <c r="C102" s="107"/>
      <c r="D102" s="107"/>
      <c r="E102" s="107"/>
      <c r="F102" s="107"/>
      <c r="G102" s="107"/>
      <c r="H102" s="95"/>
    </row>
    <row r="103" spans="1:8" ht="12.75" customHeight="1" x14ac:dyDescent="0.2">
      <c r="A103" s="169"/>
      <c r="B103" s="170"/>
      <c r="C103" s="170"/>
      <c r="D103" s="170"/>
      <c r="E103" s="170"/>
      <c r="F103" s="170"/>
      <c r="G103" s="170"/>
      <c r="H103" s="95"/>
    </row>
    <row r="104" spans="1:8" ht="12.75" customHeight="1" x14ac:dyDescent="0.2">
      <c r="A104" s="94" t="s">
        <v>64</v>
      </c>
      <c r="B104" s="274"/>
      <c r="C104" s="274"/>
      <c r="D104" s="274"/>
      <c r="E104" s="274"/>
      <c r="F104" s="274"/>
      <c r="G104" s="274"/>
      <c r="H104" s="95"/>
    </row>
    <row r="105" spans="1:8" ht="12.75" customHeight="1" x14ac:dyDescent="0.2">
      <c r="A105" s="90" t="s">
        <v>47</v>
      </c>
      <c r="B105" s="108">
        <v>0</v>
      </c>
      <c r="C105" s="224">
        <v>0</v>
      </c>
      <c r="D105" s="224">
        <v>0</v>
      </c>
      <c r="E105" s="224">
        <v>0</v>
      </c>
      <c r="F105" s="224">
        <v>0</v>
      </c>
      <c r="G105" s="224">
        <v>0</v>
      </c>
      <c r="H105" s="95"/>
    </row>
    <row r="106" spans="1:8" ht="12.75" customHeight="1" x14ac:dyDescent="0.2">
      <c r="A106" s="39" t="s">
        <v>48</v>
      </c>
      <c r="B106" s="137">
        <v>0</v>
      </c>
      <c r="C106" s="222">
        <v>0</v>
      </c>
      <c r="D106" s="222">
        <v>0</v>
      </c>
      <c r="E106" s="222">
        <v>0</v>
      </c>
      <c r="F106" s="222">
        <v>0</v>
      </c>
      <c r="G106" s="222">
        <v>0</v>
      </c>
      <c r="H106" s="95"/>
    </row>
    <row r="107" spans="1:8" ht="12.75" customHeight="1" x14ac:dyDescent="0.2">
      <c r="A107" s="39" t="s">
        <v>50</v>
      </c>
      <c r="B107" s="138">
        <f t="shared" ref="B107:G107" si="45">B105*B106</f>
        <v>0</v>
      </c>
      <c r="C107" s="134">
        <f t="shared" si="45"/>
        <v>0</v>
      </c>
      <c r="D107" s="134">
        <f t="shared" si="45"/>
        <v>0</v>
      </c>
      <c r="E107" s="134">
        <f t="shared" si="45"/>
        <v>0</v>
      </c>
      <c r="F107" s="134">
        <f t="shared" si="45"/>
        <v>0</v>
      </c>
      <c r="G107" s="134">
        <f t="shared" si="45"/>
        <v>0</v>
      </c>
      <c r="H107" s="95"/>
    </row>
    <row r="108" spans="1:8" ht="12.75" customHeight="1" x14ac:dyDescent="0.2">
      <c r="A108" s="39" t="s">
        <v>49</v>
      </c>
      <c r="B108" s="137">
        <v>0</v>
      </c>
      <c r="C108" s="222">
        <v>0</v>
      </c>
      <c r="D108" s="222">
        <v>0</v>
      </c>
      <c r="E108" s="222">
        <v>0</v>
      </c>
      <c r="F108" s="222">
        <v>0</v>
      </c>
      <c r="G108" s="222">
        <v>0</v>
      </c>
      <c r="H108" s="95"/>
    </row>
    <row r="109" spans="1:8" ht="12.75" customHeight="1" x14ac:dyDescent="0.2">
      <c r="A109" s="39" t="s">
        <v>51</v>
      </c>
      <c r="B109" s="137">
        <v>0</v>
      </c>
      <c r="C109" s="222">
        <v>0</v>
      </c>
      <c r="D109" s="222">
        <v>0</v>
      </c>
      <c r="E109" s="222">
        <v>0</v>
      </c>
      <c r="F109" s="222">
        <v>0</v>
      </c>
      <c r="G109" s="222">
        <v>0</v>
      </c>
      <c r="H109" s="95"/>
    </row>
    <row r="110" spans="1:8" ht="12.75" customHeight="1" x14ac:dyDescent="0.2">
      <c r="A110" s="39" t="s">
        <v>52</v>
      </c>
      <c r="B110" s="137">
        <v>0</v>
      </c>
      <c r="C110" s="222">
        <v>0</v>
      </c>
      <c r="D110" s="222">
        <v>0</v>
      </c>
      <c r="E110" s="222">
        <v>0</v>
      </c>
      <c r="F110" s="222">
        <v>0</v>
      </c>
      <c r="G110" s="222">
        <v>0</v>
      </c>
      <c r="H110" s="95"/>
    </row>
    <row r="111" spans="1:8" ht="12.75" customHeight="1" x14ac:dyDescent="0.2">
      <c r="A111" s="39" t="s">
        <v>53</v>
      </c>
      <c r="B111" s="137">
        <v>0</v>
      </c>
      <c r="C111" s="222">
        <v>0</v>
      </c>
      <c r="D111" s="222">
        <v>0</v>
      </c>
      <c r="E111" s="222">
        <v>0</v>
      </c>
      <c r="F111" s="222">
        <v>0</v>
      </c>
      <c r="G111" s="222">
        <v>0</v>
      </c>
      <c r="H111" s="95"/>
    </row>
    <row r="112" spans="1:8" ht="12.75" customHeight="1" x14ac:dyDescent="0.2">
      <c r="A112" s="39" t="s">
        <v>202</v>
      </c>
      <c r="B112" s="138">
        <f t="shared" ref="B112:G112" si="46">B108+B109+B110+B111</f>
        <v>0</v>
      </c>
      <c r="C112" s="138">
        <f t="shared" si="46"/>
        <v>0</v>
      </c>
      <c r="D112" s="138">
        <f t="shared" si="46"/>
        <v>0</v>
      </c>
      <c r="E112" s="138">
        <f t="shared" si="46"/>
        <v>0</v>
      </c>
      <c r="F112" s="138">
        <f t="shared" si="46"/>
        <v>0</v>
      </c>
      <c r="G112" s="138">
        <f t="shared" si="46"/>
        <v>0</v>
      </c>
      <c r="H112" s="95"/>
    </row>
    <row r="113" spans="1:8" ht="12.75" customHeight="1" x14ac:dyDescent="0.2">
      <c r="A113" s="39"/>
      <c r="B113" s="138"/>
      <c r="C113" s="19"/>
      <c r="D113" s="19"/>
      <c r="E113" s="19"/>
      <c r="F113" s="19"/>
      <c r="G113" s="19"/>
      <c r="H113" s="95"/>
    </row>
    <row r="114" spans="1:8" ht="12.75" customHeight="1" x14ac:dyDescent="0.2">
      <c r="A114" s="39" t="s">
        <v>55</v>
      </c>
      <c r="B114" s="138">
        <f t="shared" ref="B114:G114" si="47">B105*B108</f>
        <v>0</v>
      </c>
      <c r="C114" s="134">
        <f t="shared" si="47"/>
        <v>0</v>
      </c>
      <c r="D114" s="134">
        <f t="shared" si="47"/>
        <v>0</v>
      </c>
      <c r="E114" s="134">
        <f t="shared" si="47"/>
        <v>0</v>
      </c>
      <c r="F114" s="134">
        <f t="shared" si="47"/>
        <v>0</v>
      </c>
      <c r="G114" s="134">
        <f t="shared" si="47"/>
        <v>0</v>
      </c>
      <c r="H114" s="95"/>
    </row>
    <row r="115" spans="1:8" ht="12.75" customHeight="1" x14ac:dyDescent="0.2">
      <c r="A115" s="39" t="s">
        <v>56</v>
      </c>
      <c r="B115" s="138">
        <f t="shared" ref="B115:G115" si="48">B105*B109</f>
        <v>0</v>
      </c>
      <c r="C115" s="134">
        <f t="shared" si="48"/>
        <v>0</v>
      </c>
      <c r="D115" s="134">
        <f t="shared" si="48"/>
        <v>0</v>
      </c>
      <c r="E115" s="134">
        <f t="shared" si="48"/>
        <v>0</v>
      </c>
      <c r="F115" s="134">
        <f t="shared" si="48"/>
        <v>0</v>
      </c>
      <c r="G115" s="134">
        <f t="shared" si="48"/>
        <v>0</v>
      </c>
      <c r="H115" s="95"/>
    </row>
    <row r="116" spans="1:8" ht="12.75" customHeight="1" x14ac:dyDescent="0.2">
      <c r="A116" s="39" t="s">
        <v>57</v>
      </c>
      <c r="B116" s="166">
        <f t="shared" ref="B116:G116" si="49">B105*B110</f>
        <v>0</v>
      </c>
      <c r="C116" s="167">
        <f t="shared" si="49"/>
        <v>0</v>
      </c>
      <c r="D116" s="167">
        <f t="shared" si="49"/>
        <v>0</v>
      </c>
      <c r="E116" s="167">
        <f t="shared" si="49"/>
        <v>0</v>
      </c>
      <c r="F116" s="167">
        <f t="shared" si="49"/>
        <v>0</v>
      </c>
      <c r="G116" s="167">
        <f t="shared" si="49"/>
        <v>0</v>
      </c>
      <c r="H116" s="95"/>
    </row>
    <row r="117" spans="1:8" ht="12.75" customHeight="1" x14ac:dyDescent="0.2">
      <c r="A117" s="39" t="s">
        <v>58</v>
      </c>
      <c r="B117" s="166">
        <f t="shared" ref="B117:G117" si="50">B105*B111</f>
        <v>0</v>
      </c>
      <c r="C117" s="167">
        <f t="shared" si="50"/>
        <v>0</v>
      </c>
      <c r="D117" s="167">
        <f t="shared" si="50"/>
        <v>0</v>
      </c>
      <c r="E117" s="167">
        <f t="shared" si="50"/>
        <v>0</v>
      </c>
      <c r="F117" s="167">
        <f t="shared" si="50"/>
        <v>0</v>
      </c>
      <c r="G117" s="167">
        <f t="shared" si="50"/>
        <v>0</v>
      </c>
      <c r="H117" s="95"/>
    </row>
    <row r="118" spans="1:8" ht="12.75" customHeight="1" x14ac:dyDescent="0.2">
      <c r="A118" s="39" t="s">
        <v>54</v>
      </c>
      <c r="B118" s="166">
        <f t="shared" ref="B118:G118" si="51">B114+B115+B116+B117</f>
        <v>0</v>
      </c>
      <c r="C118" s="167">
        <f t="shared" si="51"/>
        <v>0</v>
      </c>
      <c r="D118" s="167">
        <f t="shared" si="51"/>
        <v>0</v>
      </c>
      <c r="E118" s="167">
        <f t="shared" si="51"/>
        <v>0</v>
      </c>
      <c r="F118" s="167">
        <f t="shared" si="51"/>
        <v>0</v>
      </c>
      <c r="G118" s="167">
        <f t="shared" si="51"/>
        <v>0</v>
      </c>
      <c r="H118" s="95"/>
    </row>
    <row r="119" spans="1:8" ht="12.75" customHeight="1" x14ac:dyDescent="0.2">
      <c r="A119" s="39" t="s">
        <v>59</v>
      </c>
      <c r="B119" s="166">
        <f t="shared" ref="B119:G119" si="52">B107-B118</f>
        <v>0</v>
      </c>
      <c r="C119" s="167">
        <f t="shared" si="52"/>
        <v>0</v>
      </c>
      <c r="D119" s="167">
        <f t="shared" si="52"/>
        <v>0</v>
      </c>
      <c r="E119" s="167">
        <f t="shared" si="52"/>
        <v>0</v>
      </c>
      <c r="F119" s="167">
        <f t="shared" si="52"/>
        <v>0</v>
      </c>
      <c r="G119" s="167">
        <f t="shared" si="52"/>
        <v>0</v>
      </c>
      <c r="H119" s="95"/>
    </row>
    <row r="120" spans="1:8" ht="12.75" customHeight="1" x14ac:dyDescent="0.2">
      <c r="A120" s="39"/>
      <c r="B120" s="107"/>
      <c r="C120" s="107"/>
      <c r="D120" s="107"/>
      <c r="E120" s="107"/>
      <c r="F120" s="107"/>
      <c r="G120" s="107"/>
      <c r="H120" s="95"/>
    </row>
    <row r="121" spans="1:8" ht="12.75" customHeight="1" x14ac:dyDescent="0.2"/>
    <row r="122" spans="1:8" ht="12.75" customHeight="1" x14ac:dyDescent="0.2"/>
    <row r="123" spans="1:8" ht="12.75" customHeight="1" x14ac:dyDescent="0.2"/>
    <row r="124" spans="1:8" ht="12.75" customHeight="1" x14ac:dyDescent="0.2"/>
    <row r="125" spans="1:8" ht="12.75" customHeight="1" x14ac:dyDescent="0.2"/>
    <row r="126" spans="1:8" ht="12.75" customHeight="1" x14ac:dyDescent="0.2"/>
    <row r="127" spans="1:8" ht="12.75" customHeight="1" x14ac:dyDescent="0.2">
      <c r="A127" s="9"/>
      <c r="B127" s="9"/>
      <c r="C127" s="9"/>
      <c r="D127" s="9"/>
      <c r="E127" s="9"/>
      <c r="F127" s="9"/>
      <c r="G127" s="9"/>
      <c r="H127" s="9"/>
    </row>
    <row r="128" spans="1:8" ht="12.75" customHeight="1" x14ac:dyDescent="0.2">
      <c r="A128" s="9"/>
      <c r="B128" s="9"/>
      <c r="C128" s="9"/>
      <c r="D128" s="9"/>
      <c r="E128" s="9"/>
      <c r="F128" s="9"/>
      <c r="G128" s="9"/>
      <c r="H128" s="9"/>
    </row>
    <row r="129" spans="1:8" ht="12.75" customHeight="1" x14ac:dyDescent="0.2">
      <c r="A129"/>
      <c r="B129"/>
      <c r="C129"/>
      <c r="D129"/>
      <c r="E129"/>
      <c r="F129"/>
      <c r="G129"/>
      <c r="H129"/>
    </row>
    <row r="130" spans="1:8" ht="12.75" customHeight="1" x14ac:dyDescent="0.2">
      <c r="A130"/>
      <c r="B130"/>
      <c r="C130"/>
      <c r="D130"/>
      <c r="E130"/>
      <c r="F130"/>
      <c r="G130"/>
      <c r="H130"/>
    </row>
    <row r="131" spans="1:8" ht="12.75" customHeight="1" x14ac:dyDescent="0.2">
      <c r="A131"/>
      <c r="B131"/>
      <c r="C131"/>
      <c r="D131"/>
      <c r="E131"/>
      <c r="F131"/>
      <c r="G131"/>
      <c r="H131"/>
    </row>
    <row r="132" spans="1:8" ht="12.75" customHeight="1" x14ac:dyDescent="0.2">
      <c r="A132"/>
      <c r="B132"/>
      <c r="C132"/>
      <c r="D132"/>
      <c r="E132"/>
      <c r="F132"/>
      <c r="G132"/>
      <c r="H132"/>
    </row>
    <row r="133" spans="1:8" ht="12.75" customHeight="1" x14ac:dyDescent="0.2">
      <c r="A133"/>
      <c r="B133"/>
      <c r="C133"/>
      <c r="D133"/>
      <c r="E133"/>
      <c r="F133"/>
      <c r="G133"/>
      <c r="H133"/>
    </row>
    <row r="134" spans="1:8" ht="12.75" customHeight="1" x14ac:dyDescent="0.2">
      <c r="A134"/>
      <c r="B134"/>
      <c r="C134"/>
      <c r="D134"/>
      <c r="E134"/>
      <c r="F134"/>
      <c r="G134"/>
      <c r="H134"/>
    </row>
    <row r="135" spans="1:8" ht="12.75" customHeight="1" x14ac:dyDescent="0.2">
      <c r="A135"/>
      <c r="B135"/>
      <c r="C135"/>
      <c r="D135"/>
      <c r="E135"/>
      <c r="F135"/>
      <c r="G135"/>
      <c r="H135"/>
    </row>
    <row r="136" spans="1:8" ht="12.75" customHeight="1" x14ac:dyDescent="0.2">
      <c r="A136"/>
      <c r="B136"/>
      <c r="C136"/>
      <c r="D136"/>
      <c r="E136"/>
      <c r="F136"/>
      <c r="G136"/>
      <c r="H136"/>
    </row>
    <row r="137" spans="1:8" ht="12.75" customHeight="1" x14ac:dyDescent="0.2">
      <c r="A137"/>
      <c r="B137"/>
      <c r="C137"/>
      <c r="D137"/>
      <c r="E137"/>
      <c r="F137"/>
      <c r="G137"/>
      <c r="H137"/>
    </row>
    <row r="138" spans="1:8" ht="12.75" customHeight="1" x14ac:dyDescent="0.2">
      <c r="A138"/>
      <c r="B138"/>
      <c r="C138"/>
      <c r="D138"/>
      <c r="E138"/>
      <c r="F138"/>
      <c r="G138"/>
      <c r="H138"/>
    </row>
    <row r="139" spans="1:8" ht="12.75" customHeight="1" x14ac:dyDescent="0.2">
      <c r="A139"/>
      <c r="B139"/>
      <c r="C139"/>
      <c r="D139"/>
      <c r="E139"/>
      <c r="F139"/>
      <c r="G139"/>
      <c r="H139"/>
    </row>
    <row r="140" spans="1:8" ht="12.75" customHeight="1" x14ac:dyDescent="0.2">
      <c r="A140"/>
      <c r="B140"/>
      <c r="C140"/>
      <c r="D140"/>
      <c r="E140"/>
      <c r="F140"/>
      <c r="G140"/>
      <c r="H140"/>
    </row>
    <row r="141" spans="1:8" ht="12.75" customHeight="1" x14ac:dyDescent="0.2">
      <c r="A141"/>
      <c r="B141"/>
      <c r="C141"/>
      <c r="D141"/>
      <c r="E141"/>
      <c r="F141"/>
      <c r="G141"/>
      <c r="H141"/>
    </row>
    <row r="142" spans="1:8" ht="12.75" customHeight="1" x14ac:dyDescent="0.2">
      <c r="A142"/>
      <c r="B142"/>
      <c r="C142"/>
      <c r="D142"/>
      <c r="E142"/>
      <c r="F142"/>
      <c r="G142"/>
      <c r="H142"/>
    </row>
    <row r="143" spans="1:8" ht="12.75" customHeight="1" x14ac:dyDescent="0.2">
      <c r="A143"/>
      <c r="B143"/>
      <c r="C143"/>
      <c r="D143"/>
      <c r="E143"/>
      <c r="F143"/>
      <c r="G143"/>
      <c r="H143"/>
    </row>
    <row r="144" spans="1:8" ht="12.75" customHeight="1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  <row r="187" spans="1:8" x14ac:dyDescent="0.2">
      <c r="A187"/>
      <c r="B187"/>
      <c r="C187"/>
      <c r="D187"/>
      <c r="E187"/>
      <c r="F187"/>
      <c r="G187"/>
      <c r="H187"/>
    </row>
    <row r="188" spans="1:8" x14ac:dyDescent="0.2">
      <c r="A188"/>
      <c r="B188"/>
      <c r="C188"/>
      <c r="D188"/>
      <c r="E188"/>
      <c r="F188"/>
      <c r="G188"/>
      <c r="H188"/>
    </row>
    <row r="189" spans="1:8" x14ac:dyDescent="0.2">
      <c r="A189"/>
      <c r="B189"/>
      <c r="C189"/>
      <c r="D189"/>
      <c r="E189"/>
      <c r="F189"/>
      <c r="G189"/>
      <c r="H189"/>
    </row>
    <row r="190" spans="1:8" x14ac:dyDescent="0.2">
      <c r="A190"/>
      <c r="B190"/>
      <c r="C190"/>
      <c r="D190"/>
      <c r="E190"/>
      <c r="F190"/>
      <c r="G190"/>
      <c r="H190"/>
    </row>
    <row r="191" spans="1:8" x14ac:dyDescent="0.2">
      <c r="A191"/>
      <c r="B191"/>
      <c r="C191"/>
      <c r="D191"/>
      <c r="E191"/>
      <c r="F191"/>
      <c r="G191"/>
      <c r="H191"/>
    </row>
    <row r="192" spans="1:8" x14ac:dyDescent="0.2">
      <c r="A192"/>
      <c r="B192"/>
      <c r="C192"/>
      <c r="D192"/>
      <c r="E192"/>
      <c r="F192"/>
      <c r="G192"/>
      <c r="H192"/>
    </row>
    <row r="193" spans="1:8" x14ac:dyDescent="0.2">
      <c r="A193"/>
      <c r="B193"/>
      <c r="C193"/>
      <c r="D193"/>
      <c r="E193"/>
      <c r="F193"/>
      <c r="G193"/>
      <c r="H193"/>
    </row>
    <row r="194" spans="1:8" x14ac:dyDescent="0.2">
      <c r="A194"/>
      <c r="B194"/>
      <c r="C194"/>
      <c r="D194"/>
      <c r="E194"/>
      <c r="F194"/>
      <c r="G194"/>
      <c r="H194"/>
    </row>
    <row r="195" spans="1:8" x14ac:dyDescent="0.2">
      <c r="A195"/>
      <c r="B195"/>
      <c r="C195"/>
      <c r="D195"/>
      <c r="E195"/>
      <c r="F195"/>
      <c r="G195"/>
      <c r="H195"/>
    </row>
    <row r="196" spans="1:8" x14ac:dyDescent="0.2">
      <c r="A196"/>
      <c r="B196"/>
      <c r="C196"/>
      <c r="D196"/>
      <c r="E196"/>
      <c r="F196"/>
      <c r="G196"/>
      <c r="H196"/>
    </row>
    <row r="197" spans="1:8" x14ac:dyDescent="0.2">
      <c r="A197"/>
      <c r="B197"/>
      <c r="C197"/>
      <c r="D197"/>
      <c r="E197"/>
      <c r="F197"/>
      <c r="G197"/>
      <c r="H197"/>
    </row>
    <row r="198" spans="1:8" x14ac:dyDescent="0.2">
      <c r="A198"/>
      <c r="B198"/>
      <c r="C198"/>
      <c r="D198"/>
      <c r="E198"/>
      <c r="F198"/>
      <c r="G198"/>
      <c r="H198"/>
    </row>
    <row r="199" spans="1:8" x14ac:dyDescent="0.2">
      <c r="A199"/>
      <c r="B199"/>
      <c r="C199"/>
      <c r="D199"/>
      <c r="E199"/>
      <c r="F199"/>
      <c r="G199"/>
      <c r="H199"/>
    </row>
    <row r="200" spans="1:8" x14ac:dyDescent="0.2">
      <c r="A200"/>
      <c r="B200"/>
      <c r="C200"/>
      <c r="D200"/>
      <c r="E200"/>
      <c r="F200"/>
      <c r="G200"/>
      <c r="H200"/>
    </row>
    <row r="201" spans="1:8" x14ac:dyDescent="0.2">
      <c r="A201"/>
      <c r="B201"/>
      <c r="C201"/>
      <c r="D201"/>
      <c r="E201"/>
      <c r="F201"/>
      <c r="G201"/>
      <c r="H201"/>
    </row>
    <row r="202" spans="1:8" x14ac:dyDescent="0.2">
      <c r="A202"/>
      <c r="B202"/>
      <c r="C202"/>
      <c r="D202"/>
      <c r="E202"/>
      <c r="F202"/>
      <c r="G202"/>
      <c r="H202"/>
    </row>
    <row r="203" spans="1:8" x14ac:dyDescent="0.2">
      <c r="A203"/>
      <c r="B203"/>
      <c r="C203"/>
      <c r="D203"/>
      <c r="E203"/>
      <c r="F203"/>
      <c r="G203"/>
      <c r="H203"/>
    </row>
    <row r="204" spans="1:8" x14ac:dyDescent="0.2">
      <c r="A204"/>
      <c r="B204"/>
      <c r="C204"/>
      <c r="D204"/>
      <c r="E204"/>
      <c r="F204"/>
      <c r="G204"/>
      <c r="H204"/>
    </row>
    <row r="205" spans="1:8" x14ac:dyDescent="0.2">
      <c r="A205"/>
      <c r="B205"/>
      <c r="C205"/>
      <c r="D205"/>
      <c r="E205"/>
      <c r="F205"/>
      <c r="G205"/>
      <c r="H205"/>
    </row>
    <row r="206" spans="1:8" x14ac:dyDescent="0.2">
      <c r="A206"/>
      <c r="B206"/>
      <c r="C206"/>
      <c r="D206"/>
      <c r="E206"/>
      <c r="F206"/>
      <c r="G206"/>
      <c r="H206"/>
    </row>
    <row r="207" spans="1:8" x14ac:dyDescent="0.2">
      <c r="A207"/>
      <c r="B207"/>
      <c r="C207"/>
      <c r="D207"/>
      <c r="E207"/>
      <c r="F207"/>
      <c r="G207"/>
      <c r="H207"/>
    </row>
    <row r="208" spans="1:8" x14ac:dyDescent="0.2">
      <c r="A208"/>
      <c r="B208"/>
      <c r="C208"/>
      <c r="D208"/>
      <c r="E208"/>
      <c r="F208"/>
      <c r="G208"/>
      <c r="H208"/>
    </row>
    <row r="209" spans="1:8" x14ac:dyDescent="0.2">
      <c r="A209"/>
      <c r="B209"/>
      <c r="C209"/>
      <c r="D209"/>
      <c r="E209"/>
      <c r="F209"/>
      <c r="G209"/>
      <c r="H209"/>
    </row>
    <row r="210" spans="1:8" x14ac:dyDescent="0.2">
      <c r="A210"/>
      <c r="B210"/>
      <c r="C210"/>
      <c r="D210"/>
      <c r="E210"/>
      <c r="F210"/>
      <c r="G210"/>
      <c r="H210"/>
    </row>
    <row r="211" spans="1:8" x14ac:dyDescent="0.2">
      <c r="A211"/>
      <c r="B211"/>
      <c r="C211"/>
      <c r="D211"/>
      <c r="E211"/>
      <c r="F211"/>
      <c r="G211"/>
      <c r="H211"/>
    </row>
    <row r="212" spans="1:8" x14ac:dyDescent="0.2">
      <c r="A212"/>
      <c r="B212"/>
      <c r="C212"/>
      <c r="D212"/>
      <c r="E212"/>
      <c r="F212"/>
      <c r="G212"/>
      <c r="H212"/>
    </row>
    <row r="213" spans="1:8" x14ac:dyDescent="0.2">
      <c r="A213"/>
      <c r="B213"/>
      <c r="C213"/>
      <c r="D213"/>
      <c r="E213"/>
      <c r="F213"/>
      <c r="G213"/>
      <c r="H213"/>
    </row>
    <row r="214" spans="1:8" x14ac:dyDescent="0.2">
      <c r="A214"/>
      <c r="B214"/>
      <c r="C214"/>
      <c r="D214"/>
      <c r="E214"/>
      <c r="F214"/>
      <c r="G214"/>
      <c r="H214"/>
    </row>
    <row r="215" spans="1:8" x14ac:dyDescent="0.2">
      <c r="A215"/>
      <c r="B215"/>
      <c r="C215"/>
      <c r="D215"/>
      <c r="E215"/>
      <c r="F215"/>
      <c r="G215"/>
      <c r="H215"/>
    </row>
    <row r="216" spans="1:8" x14ac:dyDescent="0.2">
      <c r="A216"/>
      <c r="B216"/>
      <c r="C216"/>
      <c r="D216"/>
      <c r="E216"/>
      <c r="F216"/>
      <c r="G216"/>
      <c r="H216"/>
    </row>
    <row r="217" spans="1:8" x14ac:dyDescent="0.2">
      <c r="A217"/>
      <c r="B217"/>
      <c r="C217"/>
      <c r="D217"/>
      <c r="E217"/>
      <c r="F217"/>
      <c r="G217"/>
      <c r="H217"/>
    </row>
    <row r="218" spans="1:8" x14ac:dyDescent="0.2">
      <c r="A218"/>
      <c r="B218"/>
      <c r="C218"/>
      <c r="D218"/>
      <c r="E218"/>
      <c r="F218"/>
      <c r="G218"/>
      <c r="H218"/>
    </row>
    <row r="219" spans="1:8" x14ac:dyDescent="0.2">
      <c r="A219"/>
      <c r="B219"/>
      <c r="C219"/>
      <c r="D219"/>
      <c r="E219"/>
      <c r="F219"/>
      <c r="G219"/>
      <c r="H219"/>
    </row>
    <row r="220" spans="1:8" x14ac:dyDescent="0.2">
      <c r="A220"/>
      <c r="B220"/>
      <c r="C220"/>
      <c r="D220"/>
      <c r="E220"/>
      <c r="F220"/>
      <c r="G220"/>
      <c r="H220"/>
    </row>
    <row r="221" spans="1:8" x14ac:dyDescent="0.2">
      <c r="A221"/>
      <c r="B221"/>
      <c r="C221"/>
      <c r="D221"/>
      <c r="E221"/>
      <c r="F221"/>
      <c r="G221"/>
      <c r="H221"/>
    </row>
    <row r="222" spans="1:8" x14ac:dyDescent="0.2">
      <c r="A222"/>
      <c r="B222"/>
      <c r="C222"/>
      <c r="D222"/>
      <c r="E222"/>
      <c r="F222"/>
      <c r="G222"/>
      <c r="H222"/>
    </row>
    <row r="223" spans="1:8" x14ac:dyDescent="0.2">
      <c r="A223"/>
      <c r="B223"/>
      <c r="C223"/>
      <c r="D223"/>
      <c r="E223"/>
      <c r="F223"/>
      <c r="G223"/>
      <c r="H223"/>
    </row>
    <row r="224" spans="1:8" x14ac:dyDescent="0.2">
      <c r="A224"/>
      <c r="B224"/>
      <c r="C224"/>
      <c r="D224"/>
      <c r="E224"/>
      <c r="F224"/>
      <c r="G224"/>
      <c r="H224"/>
    </row>
    <row r="225" spans="1:8" x14ac:dyDescent="0.2">
      <c r="A225"/>
      <c r="B225"/>
      <c r="C225"/>
      <c r="D225"/>
      <c r="E225"/>
      <c r="F225"/>
      <c r="G225"/>
      <c r="H225"/>
    </row>
    <row r="226" spans="1:8" x14ac:dyDescent="0.2">
      <c r="A226"/>
      <c r="B226"/>
      <c r="C226"/>
      <c r="D226"/>
      <c r="E226"/>
      <c r="F226"/>
      <c r="G226"/>
      <c r="H226"/>
    </row>
    <row r="227" spans="1:8" x14ac:dyDescent="0.2">
      <c r="A227" s="3"/>
      <c r="B227" s="3"/>
      <c r="C227" s="3"/>
      <c r="D227" s="3"/>
      <c r="E227" s="3"/>
      <c r="F227" s="3"/>
      <c r="G227" s="3"/>
      <c r="H227" s="3"/>
    </row>
    <row r="228" spans="1:8" x14ac:dyDescent="0.2">
      <c r="A228" s="3"/>
      <c r="B228" s="3"/>
      <c r="C228" s="3"/>
      <c r="D228" s="3"/>
      <c r="E228" s="3"/>
      <c r="F228" s="3"/>
      <c r="G228" s="3"/>
      <c r="H228" s="3"/>
    </row>
    <row r="229" spans="1:8" x14ac:dyDescent="0.2">
      <c r="A229" s="3"/>
      <c r="B229" s="3"/>
      <c r="C229" s="3"/>
      <c r="D229" s="3"/>
      <c r="E229" s="3"/>
      <c r="F229" s="3"/>
      <c r="G229" s="3"/>
      <c r="H229" s="3"/>
    </row>
    <row r="230" spans="1:8" x14ac:dyDescent="0.2">
      <c r="A230" s="3"/>
      <c r="B230" s="3"/>
      <c r="C230" s="3"/>
      <c r="D230" s="3"/>
      <c r="E230" s="3"/>
      <c r="F230" s="3"/>
      <c r="G230" s="3"/>
      <c r="H230" s="3"/>
    </row>
    <row r="231" spans="1:8" x14ac:dyDescent="0.2">
      <c r="A231" s="3"/>
      <c r="B231" s="3"/>
      <c r="C231" s="3"/>
      <c r="D231" s="3"/>
      <c r="E231" s="3"/>
      <c r="F231" s="3"/>
      <c r="G231" s="3"/>
      <c r="H231" s="3"/>
    </row>
    <row r="232" spans="1:8" x14ac:dyDescent="0.2">
      <c r="A232" s="3"/>
      <c r="B232" s="3"/>
      <c r="C232" s="3"/>
      <c r="D232" s="3"/>
      <c r="E232" s="3"/>
      <c r="F232" s="3"/>
      <c r="G232" s="3"/>
      <c r="H232" s="3"/>
    </row>
    <row r="233" spans="1:8" x14ac:dyDescent="0.2">
      <c r="A233" s="3"/>
      <c r="B233" s="3"/>
      <c r="C233" s="3"/>
      <c r="D233" s="3"/>
      <c r="E233" s="3"/>
      <c r="F233" s="3"/>
      <c r="G233" s="3"/>
      <c r="H233" s="3"/>
    </row>
    <row r="234" spans="1:8" x14ac:dyDescent="0.2">
      <c r="A234" s="3"/>
      <c r="B234" s="3"/>
      <c r="C234" s="3"/>
      <c r="D234" s="3"/>
      <c r="E234" s="3"/>
      <c r="F234" s="3"/>
      <c r="G234" s="3"/>
      <c r="H234" s="3"/>
    </row>
    <row r="235" spans="1:8" x14ac:dyDescent="0.2">
      <c r="A235" s="3"/>
      <c r="B235" s="3"/>
      <c r="C235" s="3"/>
      <c r="D235" s="3"/>
      <c r="E235" s="3"/>
      <c r="F235" s="3"/>
      <c r="G235" s="3"/>
      <c r="H235" s="3"/>
    </row>
    <row r="236" spans="1:8" x14ac:dyDescent="0.2">
      <c r="A236" s="3"/>
      <c r="B236" s="3"/>
      <c r="C236" s="3"/>
      <c r="D236" s="3"/>
      <c r="E236" s="3"/>
      <c r="F236" s="3"/>
      <c r="G236" s="3"/>
      <c r="H236" s="3"/>
    </row>
    <row r="237" spans="1:8" x14ac:dyDescent="0.2">
      <c r="A237" s="3"/>
      <c r="B237" s="3"/>
      <c r="C237" s="3"/>
      <c r="D237" s="3"/>
      <c r="E237" s="3"/>
      <c r="F237" s="3"/>
      <c r="G237" s="3"/>
      <c r="H237" s="3"/>
    </row>
    <row r="238" spans="1:8" x14ac:dyDescent="0.2">
      <c r="A238" s="3"/>
      <c r="B238" s="3"/>
      <c r="C238" s="3"/>
      <c r="D238" s="3"/>
      <c r="E238" s="3"/>
      <c r="F238" s="3"/>
      <c r="G238" s="3"/>
      <c r="H238" s="3"/>
    </row>
    <row r="239" spans="1:8" x14ac:dyDescent="0.2">
      <c r="A239" s="3"/>
      <c r="B239" s="3"/>
      <c r="C239" s="3"/>
      <c r="D239" s="3"/>
      <c r="E239" s="3"/>
      <c r="F239" s="3"/>
      <c r="G239" s="3"/>
      <c r="H239" s="3"/>
    </row>
    <row r="240" spans="1:8" x14ac:dyDescent="0.2">
      <c r="A240" s="3"/>
      <c r="B240" s="3"/>
      <c r="C240" s="3"/>
      <c r="D240" s="3"/>
      <c r="E240" s="3"/>
      <c r="F240" s="3"/>
      <c r="G240" s="3"/>
      <c r="H240" s="3"/>
    </row>
    <row r="241" spans="1:8" x14ac:dyDescent="0.2">
      <c r="A241" s="3"/>
      <c r="B241" s="3"/>
      <c r="C241" s="3"/>
      <c r="D241" s="3"/>
      <c r="E241" s="3"/>
      <c r="F241" s="3"/>
      <c r="G241" s="3"/>
      <c r="H241" s="3"/>
    </row>
    <row r="242" spans="1:8" x14ac:dyDescent="0.2">
      <c r="A242" s="3"/>
      <c r="B242" s="3"/>
      <c r="C242" s="3"/>
      <c r="D242" s="3"/>
      <c r="E242" s="3"/>
      <c r="F242" s="3"/>
      <c r="G242" s="3"/>
      <c r="H242" s="3"/>
    </row>
    <row r="243" spans="1:8" x14ac:dyDescent="0.2">
      <c r="A243" s="3"/>
      <c r="B243" s="3"/>
      <c r="C243" s="3"/>
      <c r="D243" s="3"/>
      <c r="E243" s="3"/>
      <c r="F243" s="3"/>
      <c r="G243" s="3"/>
      <c r="H243" s="3"/>
    </row>
    <row r="244" spans="1:8" x14ac:dyDescent="0.2">
      <c r="A244" s="3"/>
      <c r="B244" s="3"/>
      <c r="C244" s="3"/>
      <c r="D244" s="3"/>
      <c r="E244" s="3"/>
      <c r="F244" s="3"/>
      <c r="G244" s="3"/>
      <c r="H244" s="3"/>
    </row>
    <row r="245" spans="1:8" x14ac:dyDescent="0.2">
      <c r="A245" s="3"/>
      <c r="B245" s="3"/>
      <c r="C245" s="3"/>
      <c r="D245" s="3"/>
      <c r="E245" s="3"/>
      <c r="F245" s="3"/>
      <c r="G245" s="3"/>
      <c r="H245" s="3"/>
    </row>
    <row r="246" spans="1:8" x14ac:dyDescent="0.2">
      <c r="A246" s="3"/>
      <c r="B246" s="3"/>
      <c r="C246" s="3"/>
      <c r="D246" s="3"/>
      <c r="E246" s="3"/>
      <c r="F246" s="3"/>
      <c r="G246" s="3"/>
      <c r="H246" s="3"/>
    </row>
    <row r="247" spans="1:8" x14ac:dyDescent="0.2">
      <c r="A247" s="3"/>
      <c r="B247" s="3"/>
      <c r="C247" s="3"/>
      <c r="D247" s="3"/>
      <c r="E247" s="3"/>
      <c r="F247" s="3"/>
      <c r="G247" s="3"/>
      <c r="H247" s="3"/>
    </row>
    <row r="248" spans="1:8" x14ac:dyDescent="0.2">
      <c r="A248" s="3"/>
      <c r="B248" s="3"/>
      <c r="C248" s="3"/>
      <c r="D248" s="3"/>
      <c r="E248" s="3"/>
      <c r="F248" s="3"/>
      <c r="G248" s="3"/>
      <c r="H248" s="3"/>
    </row>
    <row r="249" spans="1:8" x14ac:dyDescent="0.2">
      <c r="A249" s="3"/>
      <c r="B249" s="3"/>
      <c r="C249" s="3"/>
      <c r="D249" s="3"/>
      <c r="E249" s="3"/>
      <c r="F249" s="3"/>
      <c r="G249" s="3"/>
      <c r="H249" s="3"/>
    </row>
    <row r="250" spans="1:8" x14ac:dyDescent="0.2">
      <c r="A250" s="3"/>
      <c r="B250" s="3"/>
      <c r="C250" s="3"/>
      <c r="D250" s="3"/>
      <c r="E250" s="3"/>
      <c r="F250" s="3"/>
      <c r="G250" s="3"/>
      <c r="H250" s="3"/>
    </row>
    <row r="251" spans="1:8" x14ac:dyDescent="0.2">
      <c r="A251" s="3"/>
      <c r="B251" s="3"/>
      <c r="C251" s="3"/>
      <c r="D251" s="3"/>
      <c r="E251" s="3"/>
      <c r="F251" s="3"/>
      <c r="G251" s="3"/>
      <c r="H251" s="3"/>
    </row>
    <row r="252" spans="1:8" x14ac:dyDescent="0.2">
      <c r="A252" s="3"/>
      <c r="B252" s="3"/>
      <c r="C252" s="3"/>
      <c r="D252" s="3"/>
      <c r="E252" s="3"/>
      <c r="F252" s="3"/>
      <c r="G252" s="3"/>
      <c r="H252" s="3"/>
    </row>
    <row r="253" spans="1:8" x14ac:dyDescent="0.2">
      <c r="A253" s="3"/>
      <c r="B253" s="3"/>
      <c r="C253" s="3"/>
      <c r="D253" s="3"/>
      <c r="E253" s="3"/>
      <c r="F253" s="3"/>
      <c r="G253" s="3"/>
      <c r="H253" s="3"/>
    </row>
    <row r="254" spans="1:8" x14ac:dyDescent="0.2">
      <c r="A254" s="3"/>
      <c r="B254" s="3"/>
      <c r="C254" s="3"/>
      <c r="D254" s="3"/>
      <c r="E254" s="3"/>
      <c r="F254" s="3"/>
      <c r="G254" s="3"/>
      <c r="H254" s="3"/>
    </row>
    <row r="255" spans="1:8" x14ac:dyDescent="0.2">
      <c r="A255" s="3"/>
      <c r="B255" s="3"/>
      <c r="C255" s="3"/>
      <c r="D255" s="3"/>
      <c r="E255" s="3"/>
      <c r="F255" s="3"/>
      <c r="G255" s="3"/>
      <c r="H255" s="3"/>
    </row>
    <row r="256" spans="1:8" x14ac:dyDescent="0.2">
      <c r="A256" s="3"/>
      <c r="B256" s="3"/>
      <c r="C256" s="3"/>
      <c r="D256" s="3"/>
      <c r="E256" s="3"/>
      <c r="F256" s="3"/>
      <c r="G256" s="3"/>
      <c r="H256" s="3"/>
    </row>
    <row r="257" spans="1:8" x14ac:dyDescent="0.2">
      <c r="A257" s="3"/>
      <c r="B257" s="3"/>
      <c r="C257" s="3"/>
      <c r="D257" s="3"/>
      <c r="E257" s="3"/>
      <c r="F257" s="3"/>
      <c r="G257" s="3"/>
      <c r="H257" s="3"/>
    </row>
    <row r="258" spans="1:8" x14ac:dyDescent="0.2">
      <c r="A258" s="3"/>
      <c r="B258" s="3"/>
      <c r="C258" s="3"/>
      <c r="D258" s="3"/>
      <c r="E258" s="3"/>
      <c r="F258" s="3"/>
      <c r="G258" s="3"/>
      <c r="H258" s="3"/>
    </row>
    <row r="259" spans="1:8" x14ac:dyDescent="0.2">
      <c r="A259" s="3"/>
      <c r="B259" s="3"/>
      <c r="C259" s="3"/>
      <c r="D259" s="3"/>
      <c r="E259" s="3"/>
      <c r="F259" s="3"/>
      <c r="G259" s="3"/>
      <c r="H259" s="3"/>
    </row>
    <row r="260" spans="1:8" x14ac:dyDescent="0.2">
      <c r="A260" s="3"/>
      <c r="B260" s="3"/>
      <c r="C260" s="3"/>
      <c r="D260" s="3"/>
      <c r="E260" s="3"/>
      <c r="F260" s="3"/>
      <c r="G260" s="3"/>
      <c r="H260" s="3"/>
    </row>
    <row r="261" spans="1:8" x14ac:dyDescent="0.2">
      <c r="A261" s="3"/>
      <c r="B261" s="3"/>
      <c r="C261" s="3"/>
      <c r="D261" s="3"/>
      <c r="E261" s="3"/>
      <c r="F261" s="3"/>
      <c r="G261" s="3"/>
      <c r="H261" s="3"/>
    </row>
    <row r="262" spans="1:8" x14ac:dyDescent="0.2">
      <c r="A262" s="3"/>
      <c r="B262" s="3"/>
      <c r="C262" s="3"/>
      <c r="D262" s="3"/>
      <c r="E262" s="3"/>
      <c r="F262" s="3"/>
      <c r="G262" s="3"/>
      <c r="H262" s="3"/>
    </row>
    <row r="263" spans="1:8" x14ac:dyDescent="0.2">
      <c r="A263" s="3"/>
      <c r="B263" s="3"/>
      <c r="C263" s="3"/>
      <c r="D263" s="3"/>
      <c r="E263" s="3"/>
      <c r="F263" s="3"/>
      <c r="G263" s="3"/>
      <c r="H263" s="3"/>
    </row>
    <row r="264" spans="1:8" x14ac:dyDescent="0.2">
      <c r="A264" s="3"/>
      <c r="B264" s="3"/>
      <c r="C264" s="3"/>
      <c r="D264" s="3"/>
      <c r="E264" s="3"/>
      <c r="F264" s="3"/>
      <c r="G264" s="3"/>
      <c r="H264" s="3"/>
    </row>
    <row r="265" spans="1:8" x14ac:dyDescent="0.2">
      <c r="A265" s="3"/>
      <c r="B265" s="3"/>
      <c r="C265" s="3"/>
      <c r="D265" s="3"/>
      <c r="E265" s="3"/>
      <c r="F265" s="3"/>
      <c r="G265" s="3"/>
      <c r="H265" s="3"/>
    </row>
    <row r="266" spans="1:8" x14ac:dyDescent="0.2">
      <c r="A266" s="3"/>
      <c r="B266" s="3"/>
      <c r="C266" s="3"/>
      <c r="D266" s="3"/>
      <c r="E266" s="3"/>
      <c r="F266" s="3"/>
      <c r="G266" s="3"/>
      <c r="H266" s="3"/>
    </row>
    <row r="267" spans="1:8" x14ac:dyDescent="0.2">
      <c r="A267" s="3"/>
      <c r="B267" s="3"/>
      <c r="C267" s="3"/>
      <c r="D267" s="3"/>
      <c r="E267" s="3"/>
      <c r="F267" s="3"/>
      <c r="G267" s="3"/>
      <c r="H267" s="3"/>
    </row>
    <row r="268" spans="1:8" x14ac:dyDescent="0.2">
      <c r="A268" s="3"/>
      <c r="B268" s="3"/>
      <c r="C268" s="3"/>
      <c r="D268" s="3"/>
      <c r="E268" s="3"/>
      <c r="F268" s="3"/>
      <c r="G268" s="3"/>
      <c r="H268" s="3"/>
    </row>
    <row r="269" spans="1:8" x14ac:dyDescent="0.2">
      <c r="A269" s="3"/>
      <c r="B269" s="3"/>
      <c r="C269" s="3"/>
      <c r="D269" s="3"/>
      <c r="E269" s="3"/>
      <c r="F269" s="3"/>
      <c r="G269" s="3"/>
      <c r="H269" s="3"/>
    </row>
    <row r="270" spans="1:8" x14ac:dyDescent="0.2">
      <c r="A270" s="3"/>
      <c r="B270" s="3"/>
      <c r="C270" s="3"/>
      <c r="D270" s="3"/>
      <c r="E270" s="3"/>
      <c r="F270" s="3"/>
      <c r="G270" s="3"/>
      <c r="H270" s="3"/>
    </row>
    <row r="271" spans="1:8" x14ac:dyDescent="0.2">
      <c r="A271" s="3"/>
      <c r="B271" s="3"/>
      <c r="C271" s="3"/>
      <c r="D271" s="3"/>
      <c r="E271" s="3"/>
      <c r="F271" s="3"/>
      <c r="G271" s="3"/>
      <c r="H271" s="3"/>
    </row>
    <row r="272" spans="1:8" x14ac:dyDescent="0.2">
      <c r="A272" s="3"/>
      <c r="B272" s="3"/>
      <c r="C272" s="3"/>
      <c r="D272" s="3"/>
      <c r="E272" s="3"/>
      <c r="F272" s="3"/>
      <c r="G272" s="3"/>
      <c r="H272" s="3"/>
    </row>
    <row r="273" spans="1:8" x14ac:dyDescent="0.2">
      <c r="A273" s="3"/>
      <c r="B273" s="3"/>
      <c r="C273" s="3"/>
      <c r="D273" s="3"/>
      <c r="E273" s="3"/>
      <c r="F273" s="3"/>
      <c r="G273" s="3"/>
      <c r="H273" s="3"/>
    </row>
    <row r="274" spans="1:8" x14ac:dyDescent="0.2">
      <c r="A274" s="3"/>
      <c r="B274" s="3"/>
      <c r="C274" s="3"/>
      <c r="D274" s="3"/>
      <c r="E274" s="3"/>
      <c r="F274" s="3"/>
      <c r="G274" s="3"/>
      <c r="H274" s="3"/>
    </row>
    <row r="275" spans="1:8" x14ac:dyDescent="0.2">
      <c r="A275" s="3"/>
      <c r="B275" s="3"/>
      <c r="C275" s="3"/>
      <c r="D275" s="3"/>
      <c r="E275" s="3"/>
      <c r="F275" s="3"/>
      <c r="G275" s="3"/>
      <c r="H275" s="3"/>
    </row>
    <row r="276" spans="1:8" x14ac:dyDescent="0.2">
      <c r="A276" s="3"/>
      <c r="B276" s="3"/>
      <c r="C276" s="3"/>
      <c r="D276" s="3"/>
      <c r="E276" s="3"/>
      <c r="F276" s="3"/>
      <c r="G276" s="3"/>
      <c r="H276" s="3"/>
    </row>
    <row r="277" spans="1:8" x14ac:dyDescent="0.2">
      <c r="A277" s="3"/>
      <c r="B277" s="3"/>
      <c r="C277" s="3"/>
      <c r="D277" s="3"/>
      <c r="E277" s="3"/>
      <c r="F277" s="3"/>
      <c r="G277" s="3"/>
      <c r="H277" s="3"/>
    </row>
    <row r="278" spans="1:8" x14ac:dyDescent="0.2">
      <c r="A278" s="3"/>
      <c r="B278" s="3"/>
      <c r="C278" s="3"/>
      <c r="D278" s="3"/>
      <c r="E278" s="3"/>
      <c r="F278" s="3"/>
      <c r="G278" s="3"/>
      <c r="H278" s="3"/>
    </row>
    <row r="279" spans="1:8" x14ac:dyDescent="0.2">
      <c r="A279" s="3"/>
      <c r="B279" s="3"/>
      <c r="C279" s="3"/>
      <c r="D279" s="3"/>
      <c r="E279" s="3"/>
      <c r="F279" s="3"/>
      <c r="G279" s="3"/>
      <c r="H279" s="3"/>
    </row>
    <row r="280" spans="1:8" x14ac:dyDescent="0.2">
      <c r="A280" s="3"/>
      <c r="B280" s="3"/>
      <c r="C280" s="3"/>
      <c r="D280" s="3"/>
      <c r="E280" s="3"/>
      <c r="F280" s="3"/>
      <c r="G280" s="3"/>
      <c r="H280" s="3"/>
    </row>
    <row r="281" spans="1:8" x14ac:dyDescent="0.2">
      <c r="A281" s="3"/>
      <c r="B281" s="3"/>
      <c r="C281" s="3"/>
      <c r="D281" s="3"/>
      <c r="E281" s="3"/>
      <c r="F281" s="3"/>
      <c r="G281" s="3"/>
      <c r="H281" s="3"/>
    </row>
    <row r="282" spans="1:8" x14ac:dyDescent="0.2">
      <c r="A282" s="3"/>
      <c r="B282" s="3"/>
      <c r="C282" s="3"/>
      <c r="D282" s="3"/>
      <c r="E282" s="3"/>
      <c r="F282" s="3"/>
      <c r="G282" s="3"/>
      <c r="H282" s="3"/>
    </row>
    <row r="283" spans="1:8" x14ac:dyDescent="0.2">
      <c r="A283" s="3"/>
      <c r="B283" s="3"/>
      <c r="C283" s="3"/>
      <c r="D283" s="3"/>
      <c r="E283" s="3"/>
      <c r="F283" s="3"/>
      <c r="G283" s="3"/>
      <c r="H283" s="3"/>
    </row>
    <row r="284" spans="1:8" x14ac:dyDescent="0.2">
      <c r="A284" s="3"/>
      <c r="B284" s="3"/>
      <c r="C284" s="3"/>
      <c r="D284" s="3"/>
      <c r="E284" s="3"/>
      <c r="F284" s="3"/>
      <c r="G284" s="3"/>
      <c r="H284" s="3"/>
    </row>
    <row r="285" spans="1:8" x14ac:dyDescent="0.2">
      <c r="A285" s="3"/>
      <c r="B285" s="3"/>
      <c r="C285" s="3"/>
      <c r="D285" s="3"/>
      <c r="E285" s="3"/>
      <c r="F285" s="3"/>
      <c r="G285" s="3"/>
      <c r="H285" s="3"/>
    </row>
    <row r="286" spans="1:8" x14ac:dyDescent="0.2">
      <c r="A286" s="3"/>
      <c r="B286" s="3"/>
      <c r="C286" s="3"/>
      <c r="D286" s="3"/>
      <c r="E286" s="3"/>
      <c r="F286" s="3"/>
      <c r="G286" s="3"/>
      <c r="H286" s="3"/>
    </row>
    <row r="287" spans="1:8" x14ac:dyDescent="0.2">
      <c r="A287" s="3"/>
      <c r="B287" s="3"/>
      <c r="C287" s="3"/>
      <c r="D287" s="3"/>
      <c r="E287" s="3"/>
      <c r="F287" s="3"/>
      <c r="G287" s="3"/>
      <c r="H287" s="3"/>
    </row>
    <row r="288" spans="1:8" x14ac:dyDescent="0.2">
      <c r="A288" s="3"/>
      <c r="B288" s="3"/>
      <c r="C288" s="3"/>
      <c r="D288" s="3"/>
      <c r="E288" s="3"/>
      <c r="F288" s="3"/>
      <c r="G288" s="3"/>
      <c r="H288" s="3"/>
    </row>
    <row r="289" spans="1:8" x14ac:dyDescent="0.2">
      <c r="A289" s="3"/>
      <c r="B289" s="3"/>
      <c r="C289" s="3"/>
      <c r="D289" s="3"/>
      <c r="E289" s="3"/>
      <c r="F289" s="3"/>
      <c r="G289" s="3"/>
      <c r="H289" s="3"/>
    </row>
    <row r="290" spans="1:8" x14ac:dyDescent="0.2">
      <c r="A290" s="3"/>
      <c r="B290" s="3"/>
      <c r="C290" s="3"/>
      <c r="D290" s="3"/>
      <c r="E290" s="3"/>
      <c r="F290" s="3"/>
      <c r="G290" s="3"/>
      <c r="H290" s="3"/>
    </row>
    <row r="291" spans="1:8" x14ac:dyDescent="0.2">
      <c r="A291" s="3"/>
      <c r="B291" s="3"/>
      <c r="C291" s="3"/>
      <c r="D291" s="3"/>
      <c r="E291" s="3"/>
      <c r="F291" s="3"/>
      <c r="G291" s="3"/>
      <c r="H291" s="3"/>
    </row>
    <row r="292" spans="1:8" x14ac:dyDescent="0.2">
      <c r="A292" s="3"/>
      <c r="B292" s="3"/>
      <c r="C292" s="3"/>
      <c r="D292" s="3"/>
      <c r="E292" s="3"/>
      <c r="F292" s="3"/>
      <c r="G292" s="3"/>
      <c r="H292" s="3"/>
    </row>
    <row r="293" spans="1:8" x14ac:dyDescent="0.2">
      <c r="A293" s="3"/>
      <c r="B293" s="3"/>
      <c r="C293" s="3"/>
      <c r="D293" s="3"/>
      <c r="E293" s="3"/>
      <c r="F293" s="3"/>
      <c r="G293" s="3"/>
      <c r="H293" s="3"/>
    </row>
    <row r="294" spans="1:8" x14ac:dyDescent="0.2">
      <c r="A294" s="3"/>
      <c r="B294" s="3"/>
      <c r="C294" s="3"/>
      <c r="D294" s="3"/>
      <c r="E294" s="3"/>
      <c r="F294" s="3"/>
      <c r="G294" s="3"/>
      <c r="H294" s="3"/>
    </row>
    <row r="295" spans="1:8" x14ac:dyDescent="0.2">
      <c r="A295" s="3"/>
      <c r="B295" s="3"/>
      <c r="C295" s="3"/>
      <c r="D295" s="3"/>
      <c r="E295" s="3"/>
      <c r="F295" s="3"/>
      <c r="G295" s="3"/>
      <c r="H295" s="3"/>
    </row>
    <row r="296" spans="1:8" x14ac:dyDescent="0.2">
      <c r="A296" s="3"/>
      <c r="B296" s="3"/>
      <c r="C296" s="3"/>
      <c r="D296" s="3"/>
      <c r="E296" s="3"/>
      <c r="F296" s="3"/>
      <c r="G296" s="3"/>
      <c r="H296" s="3"/>
    </row>
    <row r="297" spans="1:8" x14ac:dyDescent="0.2">
      <c r="A297" s="3"/>
      <c r="B297" s="3"/>
      <c r="C297" s="3"/>
      <c r="D297" s="3"/>
      <c r="E297" s="3"/>
      <c r="F297" s="3"/>
      <c r="G297" s="3"/>
      <c r="H297" s="3"/>
    </row>
    <row r="298" spans="1:8" x14ac:dyDescent="0.2">
      <c r="A298" s="3"/>
      <c r="B298" s="3"/>
      <c r="C298" s="3"/>
      <c r="D298" s="3"/>
      <c r="E298" s="3"/>
      <c r="F298" s="3"/>
      <c r="G298" s="3"/>
      <c r="H298" s="3"/>
    </row>
    <row r="299" spans="1:8" x14ac:dyDescent="0.2">
      <c r="A299" s="3"/>
      <c r="B299" s="3"/>
      <c r="C299" s="3"/>
      <c r="D299" s="3"/>
      <c r="E299" s="3"/>
      <c r="F299" s="3"/>
      <c r="G299" s="3"/>
      <c r="H299" s="3"/>
    </row>
    <row r="300" spans="1:8" x14ac:dyDescent="0.2">
      <c r="A300" s="3"/>
      <c r="B300" s="3"/>
      <c r="C300" s="3"/>
      <c r="D300" s="3"/>
      <c r="E300" s="3"/>
      <c r="F300" s="3"/>
      <c r="G300" s="3"/>
      <c r="H300" s="3"/>
    </row>
    <row r="301" spans="1:8" x14ac:dyDescent="0.2">
      <c r="A301" s="3"/>
      <c r="B301" s="3"/>
      <c r="C301" s="3"/>
      <c r="D301" s="3"/>
      <c r="E301" s="3"/>
      <c r="F301" s="3"/>
      <c r="G301" s="3"/>
      <c r="H301" s="3"/>
    </row>
    <row r="302" spans="1:8" x14ac:dyDescent="0.2">
      <c r="A302" s="3"/>
      <c r="B302" s="3"/>
      <c r="C302" s="3"/>
      <c r="D302" s="3"/>
      <c r="E302" s="3"/>
      <c r="F302" s="3"/>
      <c r="G302" s="3"/>
      <c r="H302" s="3"/>
    </row>
    <row r="303" spans="1:8" x14ac:dyDescent="0.2">
      <c r="A303" s="3"/>
      <c r="B303" s="3"/>
      <c r="C303" s="3"/>
      <c r="D303" s="3"/>
      <c r="E303" s="3"/>
      <c r="F303" s="3"/>
      <c r="G303" s="3"/>
      <c r="H303" s="3"/>
    </row>
    <row r="304" spans="1:8" x14ac:dyDescent="0.2">
      <c r="A304" s="3"/>
      <c r="B304" s="3"/>
      <c r="C304" s="3"/>
      <c r="D304" s="3"/>
      <c r="E304" s="3"/>
      <c r="F304" s="3"/>
      <c r="G304" s="3"/>
      <c r="H304" s="3"/>
    </row>
    <row r="305" spans="1:8" x14ac:dyDescent="0.2">
      <c r="A305" s="3"/>
      <c r="B305" s="3"/>
      <c r="C305" s="3"/>
      <c r="D305" s="3"/>
      <c r="E305" s="3"/>
      <c r="F305" s="3"/>
      <c r="G305" s="3"/>
      <c r="H305" s="3"/>
    </row>
    <row r="306" spans="1:8" x14ac:dyDescent="0.2">
      <c r="A306" s="3"/>
      <c r="B306" s="3"/>
      <c r="C306" s="3"/>
      <c r="D306" s="3"/>
      <c r="E306" s="3"/>
      <c r="F306" s="3"/>
      <c r="G306" s="3"/>
      <c r="H306" s="3"/>
    </row>
    <row r="307" spans="1:8" x14ac:dyDescent="0.2">
      <c r="A307" s="3"/>
      <c r="B307" s="3"/>
      <c r="C307" s="3"/>
      <c r="D307" s="3"/>
      <c r="E307" s="3"/>
      <c r="F307" s="3"/>
      <c r="G307" s="3"/>
      <c r="H307" s="3"/>
    </row>
    <row r="308" spans="1:8" x14ac:dyDescent="0.2">
      <c r="A308" s="3"/>
      <c r="B308" s="3"/>
      <c r="C308" s="3"/>
      <c r="D308" s="3"/>
      <c r="E308" s="3"/>
      <c r="F308" s="3"/>
      <c r="G308" s="3"/>
      <c r="H308" s="3"/>
    </row>
    <row r="309" spans="1:8" x14ac:dyDescent="0.2">
      <c r="A309" s="3"/>
      <c r="B309" s="3"/>
      <c r="C309" s="3"/>
      <c r="D309" s="3"/>
      <c r="E309" s="3"/>
      <c r="F309" s="3"/>
      <c r="G309" s="3"/>
      <c r="H309" s="3"/>
    </row>
    <row r="310" spans="1:8" x14ac:dyDescent="0.2">
      <c r="A310" s="3"/>
      <c r="B310" s="3"/>
      <c r="C310" s="3"/>
      <c r="D310" s="3"/>
      <c r="E310" s="3"/>
      <c r="F310" s="3"/>
      <c r="G310" s="3"/>
      <c r="H310" s="3"/>
    </row>
    <row r="311" spans="1:8" x14ac:dyDescent="0.2">
      <c r="A311" s="3"/>
      <c r="B311" s="3"/>
      <c r="C311" s="3"/>
      <c r="D311" s="3"/>
      <c r="E311" s="3"/>
      <c r="F311" s="3"/>
      <c r="G311" s="3"/>
      <c r="H311" s="3"/>
    </row>
    <row r="312" spans="1:8" x14ac:dyDescent="0.2">
      <c r="A312" s="3"/>
      <c r="B312" s="3"/>
      <c r="C312" s="3"/>
      <c r="D312" s="3"/>
      <c r="E312" s="3"/>
      <c r="F312" s="3"/>
      <c r="G312" s="3"/>
      <c r="H312" s="3"/>
    </row>
    <row r="313" spans="1:8" x14ac:dyDescent="0.2">
      <c r="A313" s="3"/>
      <c r="B313" s="3"/>
      <c r="C313" s="3"/>
      <c r="D313" s="3"/>
      <c r="E313" s="3"/>
      <c r="F313" s="3"/>
      <c r="G313" s="3"/>
      <c r="H313" s="3"/>
    </row>
    <row r="314" spans="1:8" x14ac:dyDescent="0.2">
      <c r="A314" s="3"/>
      <c r="B314" s="3"/>
      <c r="C314" s="3"/>
      <c r="D314" s="3"/>
      <c r="E314" s="3"/>
      <c r="F314" s="3"/>
      <c r="G314" s="3"/>
      <c r="H314" s="3"/>
    </row>
    <row r="315" spans="1:8" x14ac:dyDescent="0.2">
      <c r="A315" s="3"/>
      <c r="B315" s="3"/>
      <c r="C315" s="3"/>
      <c r="D315" s="3"/>
      <c r="E315" s="3"/>
      <c r="F315" s="3"/>
      <c r="G315" s="3"/>
      <c r="H315" s="3"/>
    </row>
    <row r="316" spans="1:8" x14ac:dyDescent="0.2">
      <c r="A316" s="3"/>
      <c r="B316" s="3"/>
      <c r="C316" s="3"/>
      <c r="D316" s="3"/>
      <c r="E316" s="3"/>
      <c r="F316" s="3"/>
      <c r="G316" s="3"/>
      <c r="H316" s="3"/>
    </row>
    <row r="317" spans="1:8" x14ac:dyDescent="0.2">
      <c r="A317" s="3"/>
      <c r="B317" s="3"/>
      <c r="C317" s="3"/>
      <c r="D317" s="3"/>
      <c r="E317" s="3"/>
      <c r="F317" s="3"/>
      <c r="G317" s="3"/>
      <c r="H317" s="3"/>
    </row>
    <row r="318" spans="1:8" x14ac:dyDescent="0.2">
      <c r="A318" s="3"/>
      <c r="B318" s="3"/>
      <c r="C318" s="3"/>
      <c r="D318" s="3"/>
      <c r="E318" s="3"/>
      <c r="F318" s="3"/>
      <c r="G318" s="3"/>
      <c r="H318" s="3"/>
    </row>
    <row r="319" spans="1:8" x14ac:dyDescent="0.2">
      <c r="A319" s="3"/>
      <c r="B319" s="3"/>
      <c r="C319" s="3"/>
      <c r="D319" s="3"/>
      <c r="E319" s="3"/>
      <c r="F319" s="3"/>
      <c r="G319" s="3"/>
      <c r="H319" s="3"/>
    </row>
    <row r="320" spans="1:8" x14ac:dyDescent="0.2">
      <c r="A320" s="3"/>
      <c r="B320" s="3"/>
      <c r="C320" s="3"/>
      <c r="D320" s="3"/>
      <c r="E320" s="3"/>
      <c r="F320" s="3"/>
      <c r="G320" s="3"/>
      <c r="H320" s="3"/>
    </row>
    <row r="321" spans="1:8" x14ac:dyDescent="0.2">
      <c r="A321" s="3"/>
      <c r="B321" s="3"/>
      <c r="C321" s="3"/>
      <c r="D321" s="3"/>
      <c r="E321" s="3"/>
      <c r="F321" s="3"/>
      <c r="G321" s="3"/>
      <c r="H321" s="3"/>
    </row>
    <row r="322" spans="1:8" x14ac:dyDescent="0.2">
      <c r="A322" s="3"/>
      <c r="B322" s="3"/>
      <c r="C322" s="3"/>
      <c r="D322" s="3"/>
      <c r="E322" s="3"/>
      <c r="F322" s="3"/>
      <c r="G322" s="3"/>
      <c r="H322" s="3"/>
    </row>
    <row r="323" spans="1:8" x14ac:dyDescent="0.2">
      <c r="A323" s="3"/>
      <c r="B323" s="3"/>
      <c r="C323" s="3"/>
      <c r="D323" s="3"/>
      <c r="E323" s="3"/>
      <c r="F323" s="3"/>
      <c r="G323" s="3"/>
      <c r="H323" s="3"/>
    </row>
    <row r="324" spans="1:8" x14ac:dyDescent="0.2">
      <c r="A324" s="3"/>
      <c r="B324" s="3"/>
      <c r="C324" s="3"/>
      <c r="D324" s="3"/>
      <c r="E324" s="3"/>
      <c r="F324" s="3"/>
      <c r="G324" s="3"/>
      <c r="H324" s="3"/>
    </row>
    <row r="325" spans="1:8" x14ac:dyDescent="0.2">
      <c r="A325" s="3"/>
      <c r="B325" s="3"/>
      <c r="C325" s="3"/>
      <c r="D325" s="3"/>
      <c r="E325" s="3"/>
      <c r="F325" s="3"/>
      <c r="G325" s="3"/>
      <c r="H325" s="3"/>
    </row>
    <row r="326" spans="1:8" x14ac:dyDescent="0.2">
      <c r="A326" s="3"/>
      <c r="B326" s="3"/>
      <c r="C326" s="3"/>
      <c r="D326" s="3"/>
      <c r="E326" s="3"/>
      <c r="F326" s="3"/>
      <c r="G326" s="3"/>
      <c r="H326" s="3"/>
    </row>
    <row r="327" spans="1:8" x14ac:dyDescent="0.2">
      <c r="A327" s="3"/>
      <c r="B327" s="3"/>
      <c r="C327" s="3"/>
      <c r="D327" s="3"/>
      <c r="E327" s="3"/>
      <c r="F327" s="3"/>
      <c r="G327" s="3"/>
      <c r="H327" s="3"/>
    </row>
    <row r="328" spans="1:8" x14ac:dyDescent="0.2">
      <c r="A328" s="3"/>
      <c r="B328" s="3"/>
      <c r="C328" s="3"/>
      <c r="D328" s="3"/>
      <c r="E328" s="3"/>
      <c r="F328" s="3"/>
      <c r="G328" s="3"/>
      <c r="H328" s="3"/>
    </row>
    <row r="329" spans="1:8" x14ac:dyDescent="0.2">
      <c r="A329" s="3"/>
      <c r="B329" s="3"/>
      <c r="C329" s="3"/>
      <c r="D329" s="3"/>
      <c r="E329" s="3"/>
      <c r="F329" s="3"/>
      <c r="G329" s="3"/>
      <c r="H329" s="3"/>
    </row>
    <row r="330" spans="1:8" x14ac:dyDescent="0.2">
      <c r="A330" s="3"/>
      <c r="B330" s="3"/>
      <c r="C330" s="3"/>
      <c r="D330" s="3"/>
      <c r="E330" s="3"/>
      <c r="F330" s="3"/>
      <c r="G330" s="3"/>
      <c r="H330" s="3"/>
    </row>
    <row r="331" spans="1:8" x14ac:dyDescent="0.2">
      <c r="A331" s="3"/>
      <c r="B331" s="3"/>
      <c r="C331" s="3"/>
      <c r="D331" s="3"/>
      <c r="E331" s="3"/>
      <c r="F331" s="3"/>
      <c r="G331" s="3"/>
      <c r="H331" s="3"/>
    </row>
    <row r="332" spans="1:8" x14ac:dyDescent="0.2">
      <c r="A332" s="3"/>
      <c r="B332" s="3"/>
      <c r="C332" s="3"/>
      <c r="D332" s="3"/>
      <c r="E332" s="3"/>
      <c r="F332" s="3"/>
      <c r="G332" s="3"/>
      <c r="H332" s="3"/>
    </row>
    <row r="333" spans="1:8" x14ac:dyDescent="0.2">
      <c r="A333" s="3"/>
      <c r="B333" s="3"/>
      <c r="C333" s="3"/>
      <c r="D333" s="3"/>
      <c r="E333" s="3"/>
      <c r="F333" s="3"/>
      <c r="G333" s="3"/>
      <c r="H333" s="3"/>
    </row>
    <row r="334" spans="1:8" x14ac:dyDescent="0.2">
      <c r="A334" s="3"/>
      <c r="B334" s="3"/>
      <c r="C334" s="3"/>
      <c r="D334" s="3"/>
      <c r="E334" s="3"/>
      <c r="F334" s="3"/>
      <c r="G334" s="3"/>
      <c r="H334" s="3"/>
    </row>
    <row r="335" spans="1:8" x14ac:dyDescent="0.2">
      <c r="A335" s="3"/>
      <c r="B335" s="3"/>
      <c r="C335" s="3"/>
      <c r="D335" s="3"/>
      <c r="E335" s="3"/>
      <c r="F335" s="3"/>
      <c r="G335" s="3"/>
      <c r="H335" s="3"/>
    </row>
    <row r="336" spans="1:8" x14ac:dyDescent="0.2">
      <c r="A336" s="3"/>
      <c r="B336" s="3"/>
      <c r="C336" s="3"/>
      <c r="D336" s="3"/>
      <c r="E336" s="3"/>
      <c r="F336" s="3"/>
      <c r="G336" s="3"/>
      <c r="H336" s="3"/>
    </row>
    <row r="337" spans="1:8" x14ac:dyDescent="0.2">
      <c r="A337" s="3"/>
      <c r="B337" s="3"/>
      <c r="C337" s="3"/>
      <c r="D337" s="3"/>
      <c r="E337" s="3"/>
      <c r="F337" s="3"/>
      <c r="G337" s="3"/>
      <c r="H337" s="3"/>
    </row>
    <row r="338" spans="1:8" x14ac:dyDescent="0.2">
      <c r="A338" s="3"/>
      <c r="B338" s="3"/>
      <c r="C338" s="3"/>
      <c r="D338" s="3"/>
      <c r="E338" s="3"/>
      <c r="F338" s="3"/>
      <c r="G338" s="3"/>
      <c r="H338" s="3"/>
    </row>
    <row r="339" spans="1:8" x14ac:dyDescent="0.2">
      <c r="A339" s="3"/>
      <c r="B339" s="3"/>
      <c r="C339" s="3"/>
      <c r="D339" s="3"/>
      <c r="E339" s="3"/>
      <c r="F339" s="3"/>
      <c r="G339" s="3"/>
      <c r="H339" s="3"/>
    </row>
    <row r="340" spans="1:8" x14ac:dyDescent="0.2">
      <c r="A340" s="3"/>
      <c r="B340" s="3"/>
      <c r="C340" s="3"/>
      <c r="D340" s="3"/>
      <c r="E340" s="3"/>
      <c r="F340" s="3"/>
      <c r="G340" s="3"/>
      <c r="H340" s="3"/>
    </row>
    <row r="341" spans="1:8" x14ac:dyDescent="0.2">
      <c r="A341" s="3"/>
      <c r="B341" s="3"/>
      <c r="C341" s="3"/>
      <c r="D341" s="3"/>
      <c r="E341" s="3"/>
      <c r="F341" s="3"/>
      <c r="G341" s="3"/>
      <c r="H341" s="3"/>
    </row>
  </sheetData>
  <mergeCells count="6">
    <mergeCell ref="B104:G104"/>
    <mergeCell ref="B86:G86"/>
    <mergeCell ref="B14:G14"/>
    <mergeCell ref="B32:G32"/>
    <mergeCell ref="B50:G50"/>
    <mergeCell ref="B68:G68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85" orientation="portrait" r:id="rId1"/>
  <headerFooter alignWithMargins="0">
    <oddHeader>&amp;LBUSINESSOULU&amp;CSales&amp;RFinancial Forecasting Tool</oddHeader>
    <oddFooter>&amp;LFor the use of BusinessOulu only&amp;RSales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selection activeCell="W28" sqref="W28"/>
    </sheetView>
  </sheetViews>
  <sheetFormatPr defaultRowHeight="12.75" x14ac:dyDescent="0.2"/>
  <cols>
    <col min="1" max="1" width="35" customWidth="1"/>
    <col min="2" max="2" width="9.7109375" customWidth="1"/>
    <col min="3" max="3" width="5.42578125" customWidth="1"/>
    <col min="4" max="4" width="5.85546875" customWidth="1"/>
    <col min="5" max="5" width="9.85546875" customWidth="1"/>
    <col min="6" max="6" width="5.7109375" customWidth="1"/>
    <col min="7" max="7" width="6.140625" customWidth="1"/>
    <col min="8" max="8" width="10" customWidth="1"/>
    <col min="9" max="9" width="5.7109375" customWidth="1"/>
    <col min="10" max="10" width="6.5703125" customWidth="1"/>
    <col min="11" max="11" width="9.7109375" customWidth="1"/>
    <col min="12" max="12" width="5.28515625" customWidth="1"/>
    <col min="13" max="13" width="6.28515625" customWidth="1"/>
    <col min="14" max="14" width="9.5703125" customWidth="1"/>
    <col min="15" max="15" width="5.7109375" customWidth="1"/>
    <col min="16" max="16" width="6.28515625" customWidth="1"/>
    <col min="17" max="17" width="10.42578125" customWidth="1"/>
  </cols>
  <sheetData>
    <row r="1" spans="1:18" ht="12" customHeight="1" x14ac:dyDescent="0.2">
      <c r="A1" s="74" t="str">
        <f>Parameters!B3</f>
        <v>Company Ltd.</v>
      </c>
      <c r="B1" s="75">
        <f>Parameters!B25</f>
        <v>2017</v>
      </c>
      <c r="C1" s="279">
        <f>Parameters!B26</f>
        <v>2018</v>
      </c>
      <c r="D1" s="265"/>
      <c r="E1" s="280"/>
      <c r="F1" s="279">
        <f>Parameters!B27</f>
        <v>2019</v>
      </c>
      <c r="G1" s="265"/>
      <c r="H1" s="280"/>
      <c r="I1" s="279">
        <f>Parameters!B28</f>
        <v>2020</v>
      </c>
      <c r="J1" s="265"/>
      <c r="K1" s="280"/>
      <c r="L1" s="279">
        <f>Parameters!B29</f>
        <v>2021</v>
      </c>
      <c r="M1" s="265"/>
      <c r="N1" s="280"/>
      <c r="O1" s="279">
        <f>Parameters!B30</f>
        <v>2022</v>
      </c>
      <c r="P1" s="265"/>
      <c r="Q1" s="280"/>
      <c r="R1" s="17"/>
    </row>
    <row r="2" spans="1:18" ht="12" customHeight="1" x14ac:dyDescent="0.2">
      <c r="A2" s="76" t="s">
        <v>37</v>
      </c>
      <c r="B2" s="77">
        <f>Parameters!C25</f>
        <v>12</v>
      </c>
      <c r="C2" s="78"/>
      <c r="D2" s="79">
        <f>Parameters!C26</f>
        <v>12</v>
      </c>
      <c r="E2" s="80"/>
      <c r="F2" s="78"/>
      <c r="G2" s="79">
        <f>Parameters!C27</f>
        <v>12</v>
      </c>
      <c r="H2" s="80"/>
      <c r="I2" s="81"/>
      <c r="J2" s="79">
        <f>Parameters!C28</f>
        <v>12</v>
      </c>
      <c r="K2" s="80"/>
      <c r="L2" s="82"/>
      <c r="M2" s="79">
        <f>Parameters!C29</f>
        <v>12</v>
      </c>
      <c r="N2" s="80"/>
      <c r="O2" s="82"/>
      <c r="P2" s="79">
        <f>Parameters!C30</f>
        <v>12</v>
      </c>
      <c r="Q2" s="83"/>
      <c r="R2" s="17"/>
    </row>
    <row r="3" spans="1:18" ht="12" customHeight="1" x14ac:dyDescent="0.2">
      <c r="A3" s="76" t="s">
        <v>24</v>
      </c>
      <c r="B3" s="84" t="str">
        <f>Parameters!E25</f>
        <v>December</v>
      </c>
      <c r="C3" s="78"/>
      <c r="D3" s="79" t="str">
        <f>Parameters!E26</f>
        <v>December</v>
      </c>
      <c r="E3" s="80"/>
      <c r="F3" s="78"/>
      <c r="G3" s="79" t="str">
        <f>Parameters!E27</f>
        <v>December</v>
      </c>
      <c r="H3" s="80"/>
      <c r="I3" s="85"/>
      <c r="J3" s="79" t="str">
        <f>Parameters!E28</f>
        <v>December</v>
      </c>
      <c r="K3" s="80"/>
      <c r="L3" s="85"/>
      <c r="M3" s="79" t="str">
        <f>Parameters!E29</f>
        <v>December</v>
      </c>
      <c r="N3" s="80"/>
      <c r="O3" s="85"/>
      <c r="P3" s="79" t="str">
        <f>Parameters!E30</f>
        <v>December</v>
      </c>
      <c r="Q3" s="83"/>
      <c r="R3" s="17"/>
    </row>
    <row r="4" spans="1:18" ht="12" customHeight="1" x14ac:dyDescent="0.2">
      <c r="A4" s="39"/>
      <c r="B4" s="77" t="s">
        <v>203</v>
      </c>
      <c r="C4" s="86"/>
      <c r="D4" s="77" t="s">
        <v>67</v>
      </c>
      <c r="E4" s="77" t="s">
        <v>70</v>
      </c>
      <c r="F4" s="86"/>
      <c r="G4" s="77" t="s">
        <v>67</v>
      </c>
      <c r="H4" s="77" t="s">
        <v>70</v>
      </c>
      <c r="I4" s="86"/>
      <c r="J4" s="77" t="s">
        <v>67</v>
      </c>
      <c r="K4" s="77" t="s">
        <v>70</v>
      </c>
      <c r="L4" s="86"/>
      <c r="M4" s="77" t="s">
        <v>67</v>
      </c>
      <c r="N4" s="77" t="s">
        <v>70</v>
      </c>
      <c r="O4" s="86"/>
      <c r="P4" s="77" t="s">
        <v>67</v>
      </c>
      <c r="Q4" s="77" t="s">
        <v>70</v>
      </c>
      <c r="R4" s="17"/>
    </row>
    <row r="5" spans="1:18" ht="12" customHeight="1" x14ac:dyDescent="0.2">
      <c r="A5" s="88" t="s">
        <v>65</v>
      </c>
      <c r="B5" s="237" t="s">
        <v>69</v>
      </c>
      <c r="C5" s="89" t="s">
        <v>66</v>
      </c>
      <c r="D5" s="237" t="s">
        <v>68</v>
      </c>
      <c r="E5" s="238" t="s">
        <v>69</v>
      </c>
      <c r="F5" s="89" t="s">
        <v>66</v>
      </c>
      <c r="G5" s="237" t="s">
        <v>68</v>
      </c>
      <c r="H5" s="238" t="s">
        <v>69</v>
      </c>
      <c r="I5" s="89" t="s">
        <v>66</v>
      </c>
      <c r="J5" s="237" t="s">
        <v>68</v>
      </c>
      <c r="K5" s="238" t="s">
        <v>69</v>
      </c>
      <c r="L5" s="89" t="s">
        <v>66</v>
      </c>
      <c r="M5" s="237" t="s">
        <v>68</v>
      </c>
      <c r="N5" s="238" t="s">
        <v>69</v>
      </c>
      <c r="O5" s="89" t="s">
        <v>66</v>
      </c>
      <c r="P5" s="237" t="s">
        <v>68</v>
      </c>
      <c r="Q5" s="238" t="s">
        <v>69</v>
      </c>
      <c r="R5" s="17"/>
    </row>
    <row r="6" spans="1:18" ht="12" customHeight="1" x14ac:dyDescent="0.2">
      <c r="A6" s="227"/>
      <c r="B6" s="70"/>
      <c r="C6" s="224"/>
      <c r="D6" s="226"/>
      <c r="E6" s="132">
        <f>C6*D6*(12.5/12+(Parameters!C42+Parameters!C43)/100)</f>
        <v>0</v>
      </c>
      <c r="F6" s="224"/>
      <c r="G6" s="226"/>
      <c r="H6" s="132">
        <f>F6*G6*(12.5/12+(Parameters!C42+Parameters!C43)/100)</f>
        <v>0</v>
      </c>
      <c r="I6" s="224"/>
      <c r="J6" s="226"/>
      <c r="K6" s="132">
        <f>I6*J6*(12.5/12+(Parameters!C42+Parameters!C43)/100)</f>
        <v>0</v>
      </c>
      <c r="L6" s="224"/>
      <c r="M6" s="226"/>
      <c r="N6" s="132">
        <f>L6*M6*(12.5/12+(Parameters!C42+Parameters!C43)/100)</f>
        <v>0</v>
      </c>
      <c r="O6" s="224"/>
      <c r="P6" s="226"/>
      <c r="Q6" s="132">
        <f>O6*P6*(12.5/12+(Parameters!C42+Parameters!C43)/100)</f>
        <v>0</v>
      </c>
      <c r="R6" s="17"/>
    </row>
    <row r="7" spans="1:18" ht="12" customHeight="1" x14ac:dyDescent="0.2">
      <c r="A7" s="225"/>
      <c r="B7" s="70"/>
      <c r="C7" s="224"/>
      <c r="D7" s="226"/>
      <c r="E7" s="132">
        <f>C7*D7*(12.5/12+(Parameters!C42+Parameters!C43)/100)</f>
        <v>0</v>
      </c>
      <c r="F7" s="224"/>
      <c r="G7" s="226"/>
      <c r="H7" s="132">
        <f>F7*G7*(12.5/12+(Parameters!C42+Parameters!C43)/100)</f>
        <v>0</v>
      </c>
      <c r="I7" s="224"/>
      <c r="J7" s="226"/>
      <c r="K7" s="132">
        <f>I7*J7*(12.5/12+(Parameters!C42+Parameters!C43)/100)</f>
        <v>0</v>
      </c>
      <c r="L7" s="224"/>
      <c r="M7" s="226"/>
      <c r="N7" s="132">
        <f>L7*M7*(12.5/12+(Parameters!C42+Parameters!C43)/100)</f>
        <v>0</v>
      </c>
      <c r="O7" s="224"/>
      <c r="P7" s="226"/>
      <c r="Q7" s="132">
        <f>O7*P7*(12.5/12+(Parameters!C42+Parameters!C43)/100)</f>
        <v>0</v>
      </c>
      <c r="R7" s="17"/>
    </row>
    <row r="8" spans="1:18" ht="12" customHeight="1" x14ac:dyDescent="0.2">
      <c r="A8" s="225"/>
      <c r="B8" s="70"/>
      <c r="C8" s="224"/>
      <c r="D8" s="226"/>
      <c r="E8" s="132">
        <f>C8*D8*(12.5/12+(Parameters!C42+Parameters!C43)/100)</f>
        <v>0</v>
      </c>
      <c r="F8" s="224"/>
      <c r="G8" s="226"/>
      <c r="H8" s="132">
        <f>F8*G8*(12.5/12+(Parameters!C42+Parameters!C43)/100)</f>
        <v>0</v>
      </c>
      <c r="I8" s="224"/>
      <c r="J8" s="226"/>
      <c r="K8" s="132">
        <f>I8*J8*(12.5/12+(Parameters!C42+Parameters!C43)/100)</f>
        <v>0</v>
      </c>
      <c r="L8" s="224"/>
      <c r="M8" s="226"/>
      <c r="N8" s="132">
        <f>L8*M8*(12.5/12+(Parameters!C42+Parameters!C43)/100)</f>
        <v>0</v>
      </c>
      <c r="O8" s="224"/>
      <c r="P8" s="226"/>
      <c r="Q8" s="132">
        <f>O8*P8*(12.5/12+(Parameters!C42+Parameters!C43)/100)</f>
        <v>0</v>
      </c>
      <c r="R8" s="17"/>
    </row>
    <row r="9" spans="1:18" ht="12" customHeight="1" x14ac:dyDescent="0.2">
      <c r="A9" s="225"/>
      <c r="B9" s="70"/>
      <c r="C9" s="224"/>
      <c r="D9" s="226"/>
      <c r="E9" s="132">
        <f>C9*D9*(12.5/12+(Parameters!C42+Parameters!C43)/100)</f>
        <v>0</v>
      </c>
      <c r="F9" s="224"/>
      <c r="G9" s="226"/>
      <c r="H9" s="132">
        <f>F9*G9*(12.5/12+(Parameters!C42+Parameters!C43)/100)</f>
        <v>0</v>
      </c>
      <c r="I9" s="224"/>
      <c r="J9" s="226"/>
      <c r="K9" s="132">
        <f>I9*J9*(12.5/12+(Parameters!C42+Parameters!C43)/100)</f>
        <v>0</v>
      </c>
      <c r="L9" s="224"/>
      <c r="M9" s="226"/>
      <c r="N9" s="132">
        <f>L9*M9*(12.5/12+(Parameters!C42+Parameters!C43)/100)</f>
        <v>0</v>
      </c>
      <c r="O9" s="224"/>
      <c r="P9" s="226"/>
      <c r="Q9" s="132">
        <f>O9*P9*(12.5/12+(Parameters!C42+Parameters!C43)/100)</f>
        <v>0</v>
      </c>
      <c r="R9" s="17"/>
    </row>
    <row r="10" spans="1:18" ht="12" customHeight="1" x14ac:dyDescent="0.2">
      <c r="A10" s="225"/>
      <c r="B10" s="70"/>
      <c r="C10" s="224"/>
      <c r="D10" s="226"/>
      <c r="E10" s="132">
        <f>C10*D10*(12.5/12+(Parameters!C42+Parameters!C43)/100)</f>
        <v>0</v>
      </c>
      <c r="F10" s="224"/>
      <c r="G10" s="226"/>
      <c r="H10" s="132">
        <f>F10*G10*(12.5/12+(Parameters!C42+Parameters!C43)/100)</f>
        <v>0</v>
      </c>
      <c r="I10" s="224"/>
      <c r="J10" s="226"/>
      <c r="K10" s="132">
        <f>I10*J10*(12.5/12+(Parameters!C42+Parameters!C43)/100)</f>
        <v>0</v>
      </c>
      <c r="L10" s="224"/>
      <c r="M10" s="226"/>
      <c r="N10" s="132">
        <f>L10*M10*(12.5/12+(Parameters!C42+Parameters!C43)/100)</f>
        <v>0</v>
      </c>
      <c r="O10" s="224"/>
      <c r="P10" s="226"/>
      <c r="Q10" s="132">
        <f>O10*P10*(12.5/12+(Parameters!C42+Parameters!C43)/100)</f>
        <v>0</v>
      </c>
      <c r="R10" s="17"/>
    </row>
    <row r="11" spans="1:18" ht="12" customHeight="1" x14ac:dyDescent="0.2">
      <c r="A11" s="225"/>
      <c r="B11" s="70"/>
      <c r="C11" s="224"/>
      <c r="D11" s="226"/>
      <c r="E11" s="132">
        <f>C11*D11*(12.5/12+(Parameters!C42+Parameters!C43)/100)</f>
        <v>0</v>
      </c>
      <c r="F11" s="224"/>
      <c r="G11" s="226"/>
      <c r="H11" s="132">
        <f>F11*G11*(12.5/12+(Parameters!C42+Parameters!C43)/100)</f>
        <v>0</v>
      </c>
      <c r="I11" s="224"/>
      <c r="J11" s="226"/>
      <c r="K11" s="132">
        <f>I11*J11*(12.5/12+(Parameters!C42+Parameters!C43)/100)</f>
        <v>0</v>
      </c>
      <c r="L11" s="224"/>
      <c r="M11" s="226"/>
      <c r="N11" s="132">
        <f>L11*M11*(12.5/12+(Parameters!C42+Parameters!C43)/100)</f>
        <v>0</v>
      </c>
      <c r="O11" s="224"/>
      <c r="P11" s="226"/>
      <c r="Q11" s="132">
        <f>O11*P11*(12.5/12+(Parameters!C42+Parameters!C43)/100)</f>
        <v>0</v>
      </c>
      <c r="R11" s="17"/>
    </row>
    <row r="12" spans="1:18" ht="12" customHeight="1" x14ac:dyDescent="0.2">
      <c r="A12" s="225"/>
      <c r="B12" s="70"/>
      <c r="C12" s="224"/>
      <c r="D12" s="226"/>
      <c r="E12" s="132">
        <f>C12*D12*(12.5/12+(Parameters!C42+Parameters!C43)/100)</f>
        <v>0</v>
      </c>
      <c r="F12" s="224"/>
      <c r="G12" s="226"/>
      <c r="H12" s="132">
        <f>F12*G12*(12.5/12+(Parameters!C42+Parameters!C43)/100)</f>
        <v>0</v>
      </c>
      <c r="I12" s="224"/>
      <c r="J12" s="226"/>
      <c r="K12" s="132">
        <f>I12*J12*(12.5/12+(Parameters!C42+Parameters!C43)/100)</f>
        <v>0</v>
      </c>
      <c r="L12" s="224"/>
      <c r="M12" s="226"/>
      <c r="N12" s="132">
        <f>L12*M12*(12.5/12+(Parameters!C42+Parameters!C43)/100)</f>
        <v>0</v>
      </c>
      <c r="O12" s="224"/>
      <c r="P12" s="226"/>
      <c r="Q12" s="132">
        <f>O12*P12*(12.5/12+(Parameters!C42+Parameters!C43)/100)</f>
        <v>0</v>
      </c>
      <c r="R12" s="17"/>
    </row>
    <row r="13" spans="1:18" ht="12" customHeight="1" x14ac:dyDescent="0.2">
      <c r="A13" s="225"/>
      <c r="B13" s="70"/>
      <c r="C13" s="224"/>
      <c r="D13" s="226"/>
      <c r="E13" s="132">
        <f>C13*D13*(12.5/12+(Parameters!C42+Parameters!C43)/100)</f>
        <v>0</v>
      </c>
      <c r="F13" s="224"/>
      <c r="G13" s="226"/>
      <c r="H13" s="132">
        <f>F13*G13*(12.5/12+(Parameters!C42+Parameters!C43)/100)</f>
        <v>0</v>
      </c>
      <c r="I13" s="224"/>
      <c r="J13" s="226"/>
      <c r="K13" s="132">
        <f>I13*J13*(12.5/12+(Parameters!C42+Parameters!C43)/100)</f>
        <v>0</v>
      </c>
      <c r="L13" s="224"/>
      <c r="M13" s="226"/>
      <c r="N13" s="132">
        <f>L13*M13*(12.5/12+(Parameters!C42+Parameters!C43)/100)</f>
        <v>0</v>
      </c>
      <c r="O13" s="224"/>
      <c r="P13" s="226"/>
      <c r="Q13" s="132">
        <f>O13*P13*(12.5/12+(Parameters!C42+Parameters!C43)/100)</f>
        <v>0</v>
      </c>
      <c r="R13" s="17"/>
    </row>
    <row r="14" spans="1:18" ht="12" customHeight="1" x14ac:dyDescent="0.2">
      <c r="A14" s="225"/>
      <c r="B14" s="70"/>
      <c r="C14" s="224"/>
      <c r="D14" s="226"/>
      <c r="E14" s="132">
        <f>C14*D14*(12.5/12+(Parameters!C42+Parameters!C43)/100)</f>
        <v>0</v>
      </c>
      <c r="F14" s="224"/>
      <c r="G14" s="226"/>
      <c r="H14" s="132">
        <f>F14*G14*(12.5/12+(Parameters!C42+Parameters!C43)/100)</f>
        <v>0</v>
      </c>
      <c r="I14" s="224"/>
      <c r="J14" s="226"/>
      <c r="K14" s="132">
        <f>I14*J14*(12.5/12+(Parameters!C42+Parameters!C43)/100)</f>
        <v>0</v>
      </c>
      <c r="L14" s="224"/>
      <c r="M14" s="226"/>
      <c r="N14" s="132">
        <f>L14*M14*(12.5/12+(Parameters!C42+Parameters!C43)/100)</f>
        <v>0</v>
      </c>
      <c r="O14" s="224"/>
      <c r="P14" s="226"/>
      <c r="Q14" s="132">
        <f>O14*P14*(12.5/12+(Parameters!C42+Parameters!C43)/100)</f>
        <v>0</v>
      </c>
      <c r="R14" s="17"/>
    </row>
    <row r="15" spans="1:18" ht="12" customHeight="1" x14ac:dyDescent="0.2">
      <c r="A15" s="225"/>
      <c r="B15" s="70"/>
      <c r="C15" s="224"/>
      <c r="D15" s="226"/>
      <c r="E15" s="132">
        <f>C15*D15*(12.5/12+(Parameters!C42+Parameters!C43)/100)</f>
        <v>0</v>
      </c>
      <c r="F15" s="224"/>
      <c r="G15" s="226"/>
      <c r="H15" s="132">
        <f>F15*G15*(12.5/12+(Parameters!C42+Parameters!C43)/100)</f>
        <v>0</v>
      </c>
      <c r="I15" s="224"/>
      <c r="J15" s="226"/>
      <c r="K15" s="132">
        <f>I15*J15*(12.5/12+(Parameters!C42+Parameters!C43)/100)</f>
        <v>0</v>
      </c>
      <c r="L15" s="224"/>
      <c r="M15" s="226"/>
      <c r="N15" s="132">
        <f>L15*M15*(12.5/12+(Parameters!C42+Parameters!C43)/100)</f>
        <v>0</v>
      </c>
      <c r="O15" s="224"/>
      <c r="P15" s="226"/>
      <c r="Q15" s="132">
        <f>O15*P15*(12.5/12+(Parameters!C42+Parameters!C43)/100)</f>
        <v>0</v>
      </c>
      <c r="R15" s="17"/>
    </row>
    <row r="16" spans="1:18" ht="12" customHeight="1" x14ac:dyDescent="0.2">
      <c r="A16" s="225"/>
      <c r="B16" s="70"/>
      <c r="C16" s="224"/>
      <c r="D16" s="226"/>
      <c r="E16" s="132">
        <f>C16*D16*(12.5/12+(Parameters!C42+Parameters!C43)/100)</f>
        <v>0</v>
      </c>
      <c r="F16" s="224"/>
      <c r="G16" s="226"/>
      <c r="H16" s="132">
        <f>F16*G16*(12.5/12+(Parameters!C42+Parameters!C43)/100)</f>
        <v>0</v>
      </c>
      <c r="I16" s="224"/>
      <c r="J16" s="226"/>
      <c r="K16" s="132">
        <f>I16*J16*(12.5/12+(Parameters!C42+Parameters!C43)/100)</f>
        <v>0</v>
      </c>
      <c r="L16" s="224"/>
      <c r="M16" s="226"/>
      <c r="N16" s="132">
        <f>L16*M16*(12.5/12+(Parameters!C42+Parameters!C43)/100)</f>
        <v>0</v>
      </c>
      <c r="O16" s="224"/>
      <c r="P16" s="226"/>
      <c r="Q16" s="132">
        <f>O16*P16*(12.5/12+(Parameters!C42+Parameters!C43)/100)</f>
        <v>0</v>
      </c>
      <c r="R16" s="17"/>
    </row>
    <row r="17" spans="1:18" ht="12" customHeight="1" x14ac:dyDescent="0.2">
      <c r="A17" s="225"/>
      <c r="B17" s="70"/>
      <c r="C17" s="224"/>
      <c r="D17" s="226"/>
      <c r="E17" s="132">
        <f>C17*D17*(12.5/12+(Parameters!C42+Parameters!C43)/100)</f>
        <v>0</v>
      </c>
      <c r="F17" s="224"/>
      <c r="G17" s="226"/>
      <c r="H17" s="132">
        <f>F17*G17*(12.5/12+(Parameters!C42+Parameters!C43)/100)</f>
        <v>0</v>
      </c>
      <c r="I17" s="224"/>
      <c r="J17" s="226"/>
      <c r="K17" s="132">
        <f>I17*J17*(12.5/12+(Parameters!C42+Parameters!C43)/100)</f>
        <v>0</v>
      </c>
      <c r="L17" s="224"/>
      <c r="M17" s="226"/>
      <c r="N17" s="132">
        <f>L17*M17*(12.5/12+(Parameters!C42+Parameters!C43)/100)</f>
        <v>0</v>
      </c>
      <c r="O17" s="224"/>
      <c r="P17" s="226"/>
      <c r="Q17" s="132">
        <f>O17*P17*(12.5/12+(Parameters!C42+Parameters!C43)/100)</f>
        <v>0</v>
      </c>
      <c r="R17" s="17"/>
    </row>
    <row r="18" spans="1:18" ht="12" customHeight="1" x14ac:dyDescent="0.2">
      <c r="A18" s="225"/>
      <c r="B18" s="70"/>
      <c r="C18" s="224"/>
      <c r="D18" s="226"/>
      <c r="E18" s="132">
        <f>C18*D18*(12.5/12+(Parameters!C42+Parameters!C43)/100)</f>
        <v>0</v>
      </c>
      <c r="F18" s="224"/>
      <c r="G18" s="226"/>
      <c r="H18" s="132">
        <f>F18*G18*(12.5/12+(Parameters!C42+Parameters!C43)/100)</f>
        <v>0</v>
      </c>
      <c r="I18" s="224"/>
      <c r="J18" s="226"/>
      <c r="K18" s="132">
        <f>I18*J18*(12.5/12+(Parameters!C42+Parameters!C43)/100)</f>
        <v>0</v>
      </c>
      <c r="L18" s="224"/>
      <c r="M18" s="226"/>
      <c r="N18" s="132">
        <f>L18*M18*(12.5/12+(Parameters!C42+Parameters!C43)/100)</f>
        <v>0</v>
      </c>
      <c r="O18" s="224"/>
      <c r="P18" s="226"/>
      <c r="Q18" s="132">
        <f>O18*P18*(12.5/12+(Parameters!C42+Parameters!C43)/100)</f>
        <v>0</v>
      </c>
      <c r="R18" s="17"/>
    </row>
    <row r="19" spans="1:18" ht="12" customHeight="1" x14ac:dyDescent="0.2">
      <c r="A19" s="225"/>
      <c r="B19" s="70"/>
      <c r="C19" s="224"/>
      <c r="D19" s="226"/>
      <c r="E19" s="132">
        <f>C19*D19*(12.5/12+(Parameters!C42+Parameters!C43)/100)</f>
        <v>0</v>
      </c>
      <c r="F19" s="224"/>
      <c r="G19" s="226"/>
      <c r="H19" s="132">
        <f>F19*G19*(12.5/12+(Parameters!C42+Parameters!C43)/100)</f>
        <v>0</v>
      </c>
      <c r="I19" s="224"/>
      <c r="J19" s="226"/>
      <c r="K19" s="132">
        <f>I19*J19*(12.5/12+(Parameters!C42+Parameters!C43)/100)</f>
        <v>0</v>
      </c>
      <c r="L19" s="224"/>
      <c r="M19" s="226"/>
      <c r="N19" s="132">
        <f>L19*M19*(12.5/12+(Parameters!C42+Parameters!C43)/100)</f>
        <v>0</v>
      </c>
      <c r="O19" s="224"/>
      <c r="P19" s="226"/>
      <c r="Q19" s="132">
        <f>O19*P19*(12.5/12+(Parameters!C42+Parameters!C43)/100)</f>
        <v>0</v>
      </c>
      <c r="R19" s="17"/>
    </row>
    <row r="20" spans="1:18" ht="12" customHeight="1" x14ac:dyDescent="0.2">
      <c r="A20" s="225"/>
      <c r="B20" s="70"/>
      <c r="C20" s="224"/>
      <c r="D20" s="226"/>
      <c r="E20" s="132">
        <f>C20*D20*(12.5/12+(Parameters!C42+Parameters!C43)/100)</f>
        <v>0</v>
      </c>
      <c r="F20" s="224"/>
      <c r="G20" s="226"/>
      <c r="H20" s="132">
        <f>F20*G20*(12.5/12+(Parameters!C42+Parameters!C43)/100)</f>
        <v>0</v>
      </c>
      <c r="I20" s="224"/>
      <c r="J20" s="226"/>
      <c r="K20" s="132">
        <f>I20*J20*(12.5/12+(Parameters!C42+Parameters!C43)/100)</f>
        <v>0</v>
      </c>
      <c r="L20" s="224"/>
      <c r="M20" s="226"/>
      <c r="N20" s="132">
        <f>L20*M20*(12.5/12+(Parameters!C42+Parameters!C43)/100)</f>
        <v>0</v>
      </c>
      <c r="O20" s="224"/>
      <c r="P20" s="226"/>
      <c r="Q20" s="132">
        <f>O20*P20*(12.5/12+(Parameters!C42+Parameters!C43)/100)</f>
        <v>0</v>
      </c>
      <c r="R20" s="17"/>
    </row>
    <row r="21" spans="1:18" ht="12" customHeight="1" x14ac:dyDescent="0.2">
      <c r="A21" s="225"/>
      <c r="B21" s="70"/>
      <c r="C21" s="224"/>
      <c r="D21" s="226"/>
      <c r="E21" s="132">
        <f>C21*D21*(12.5/12+(Parameters!C42+Parameters!C43)/100)</f>
        <v>0</v>
      </c>
      <c r="F21" s="224"/>
      <c r="G21" s="226"/>
      <c r="H21" s="132">
        <f>F21*G21*(12.5/12+(Parameters!C42+Parameters!C43)/100)</f>
        <v>0</v>
      </c>
      <c r="I21" s="224"/>
      <c r="J21" s="226"/>
      <c r="K21" s="132">
        <f>I21*J21*(12.5/12+(Parameters!C42+Parameters!C43)/100)</f>
        <v>0</v>
      </c>
      <c r="L21" s="224"/>
      <c r="M21" s="226"/>
      <c r="N21" s="132">
        <f>L21*M21*(12.5/12+(Parameters!C42+Parameters!C43)/100)</f>
        <v>0</v>
      </c>
      <c r="O21" s="224"/>
      <c r="P21" s="226"/>
      <c r="Q21" s="132">
        <f>O21*P21*(12.5/12+(Parameters!C42+Parameters!C43)/100)</f>
        <v>0</v>
      </c>
      <c r="R21" s="17"/>
    </row>
    <row r="22" spans="1:18" ht="12" customHeight="1" x14ac:dyDescent="0.2">
      <c r="A22" s="225"/>
      <c r="B22" s="70"/>
      <c r="C22" s="224"/>
      <c r="D22" s="226"/>
      <c r="E22" s="132">
        <f>C22*D22*(12.5/12+(Parameters!C42+Parameters!C43)/100)</f>
        <v>0</v>
      </c>
      <c r="F22" s="224"/>
      <c r="G22" s="226"/>
      <c r="H22" s="132">
        <f>F22*G22*(12.5/12+(Parameters!C42+Parameters!C43)/100)</f>
        <v>0</v>
      </c>
      <c r="I22" s="224"/>
      <c r="J22" s="226"/>
      <c r="K22" s="132">
        <f>I22*J22*(12.5/12+(Parameters!C42+Parameters!C43)/100)</f>
        <v>0</v>
      </c>
      <c r="L22" s="224"/>
      <c r="M22" s="226"/>
      <c r="N22" s="132">
        <f>L22*M22*(12.5/12+(Parameters!C42+Parameters!C43)/100)</f>
        <v>0</v>
      </c>
      <c r="O22" s="224"/>
      <c r="P22" s="226"/>
      <c r="Q22" s="132">
        <f>O22*P22*(12.5/12+(Parameters!C42+Parameters!C43)/100)</f>
        <v>0</v>
      </c>
      <c r="R22" s="17"/>
    </row>
    <row r="23" spans="1:18" ht="12" customHeight="1" x14ac:dyDescent="0.2">
      <c r="A23" s="225"/>
      <c r="B23" s="70"/>
      <c r="C23" s="224"/>
      <c r="D23" s="226"/>
      <c r="E23" s="132">
        <f>C23*D23*(12.5/12+(Parameters!C42+Parameters!C43)/100)</f>
        <v>0</v>
      </c>
      <c r="F23" s="224"/>
      <c r="G23" s="226"/>
      <c r="H23" s="132">
        <f>F23*G23*(12.5/12+(Parameters!C42+Parameters!C43)/100)</f>
        <v>0</v>
      </c>
      <c r="I23" s="224"/>
      <c r="J23" s="226"/>
      <c r="K23" s="132">
        <f>I23*J23*(12.5/12+(Parameters!C42+Parameters!C43)/100)</f>
        <v>0</v>
      </c>
      <c r="L23" s="224"/>
      <c r="M23" s="226"/>
      <c r="N23" s="132">
        <f>L23*M23*(12.5/12+(Parameters!C42+Parameters!C43)/100)</f>
        <v>0</v>
      </c>
      <c r="O23" s="224"/>
      <c r="P23" s="226"/>
      <c r="Q23" s="132">
        <f>O23*P23*(12.5/12+(Parameters!C42+Parameters!C43)/100)</f>
        <v>0</v>
      </c>
      <c r="R23" s="17"/>
    </row>
    <row r="24" spans="1:18" ht="12" customHeight="1" x14ac:dyDescent="0.2">
      <c r="A24" s="225"/>
      <c r="B24" s="70"/>
      <c r="C24" s="224"/>
      <c r="D24" s="226"/>
      <c r="E24" s="132">
        <f>C24*D24*(12.5/12+(Parameters!C42+Parameters!C43)/100)</f>
        <v>0</v>
      </c>
      <c r="F24" s="224"/>
      <c r="G24" s="226"/>
      <c r="H24" s="132">
        <f>F24*G24*(12.5/12+(Parameters!C42+Parameters!C43)/100)</f>
        <v>0</v>
      </c>
      <c r="I24" s="224"/>
      <c r="J24" s="226"/>
      <c r="K24" s="132">
        <f>I24*J24*(12.5/12+(Parameters!C42+Parameters!C43)/100)</f>
        <v>0</v>
      </c>
      <c r="L24" s="224"/>
      <c r="M24" s="226"/>
      <c r="N24" s="132">
        <f>L24*M24*(12.5/12+(Parameters!C42+Parameters!C43)/100)</f>
        <v>0</v>
      </c>
      <c r="O24" s="224"/>
      <c r="P24" s="226"/>
      <c r="Q24" s="132">
        <f>O24*P24*(12.5/12+(Parameters!C42+Parameters!C43)/100)</f>
        <v>0</v>
      </c>
      <c r="R24" s="17"/>
    </row>
    <row r="25" spans="1:18" ht="12" customHeight="1" x14ac:dyDescent="0.2">
      <c r="A25" s="225"/>
      <c r="B25" s="70"/>
      <c r="C25" s="224"/>
      <c r="D25" s="226"/>
      <c r="E25" s="132">
        <f>C25*D25*(12.5/12+(Parameters!C42+Parameters!C43)/100)</f>
        <v>0</v>
      </c>
      <c r="F25" s="224"/>
      <c r="G25" s="226"/>
      <c r="H25" s="132">
        <f>F25*G25*(12.5/12+(Parameters!C42+Parameters!C43)/100)</f>
        <v>0</v>
      </c>
      <c r="I25" s="224"/>
      <c r="J25" s="226"/>
      <c r="K25" s="132">
        <f>I25*J25*(12.5/12+(Parameters!C42+Parameters!C43)/100)</f>
        <v>0</v>
      </c>
      <c r="L25" s="224"/>
      <c r="M25" s="226"/>
      <c r="N25" s="132">
        <f>L25*M25*(12.5/12+(Parameters!C42+Parameters!C43)/100)</f>
        <v>0</v>
      </c>
      <c r="O25" s="224"/>
      <c r="P25" s="226"/>
      <c r="Q25" s="132">
        <f>O25*P25*(12.5/12+(Parameters!C42+Parameters!C43)/100)</f>
        <v>0</v>
      </c>
      <c r="R25" s="17"/>
    </row>
    <row r="26" spans="1:18" ht="12" customHeight="1" x14ac:dyDescent="0.2">
      <c r="A26" s="225"/>
      <c r="B26" s="70"/>
      <c r="C26" s="224"/>
      <c r="D26" s="226"/>
      <c r="E26" s="132">
        <f>C26*D26*(12.5/12+(Parameters!C42+Parameters!C43)/100)</f>
        <v>0</v>
      </c>
      <c r="F26" s="224"/>
      <c r="G26" s="226"/>
      <c r="H26" s="132">
        <f>F26*G26*(12.5/12+(Parameters!C42+Parameters!C43)/100)</f>
        <v>0</v>
      </c>
      <c r="I26" s="224"/>
      <c r="J26" s="226"/>
      <c r="K26" s="132">
        <f>I26*J26*(12.5/12+(Parameters!C42+Parameters!C43)/100)</f>
        <v>0</v>
      </c>
      <c r="L26" s="224"/>
      <c r="M26" s="226"/>
      <c r="N26" s="132">
        <f>L26*M26*(12.5/12+(Parameters!C42+Parameters!C43)/100)</f>
        <v>0</v>
      </c>
      <c r="O26" s="224"/>
      <c r="P26" s="226"/>
      <c r="Q26" s="132">
        <f>O26*P26*(12.5/12+(Parameters!C42+Parameters!C43)/100)</f>
        <v>0</v>
      </c>
      <c r="R26" s="17"/>
    </row>
    <row r="27" spans="1:18" ht="12" customHeight="1" x14ac:dyDescent="0.2">
      <c r="A27" s="258" t="s">
        <v>261</v>
      </c>
      <c r="B27" s="20"/>
      <c r="C27" s="21"/>
      <c r="D27" s="22"/>
      <c r="E27" s="158">
        <f>SUM(E6:E26)</f>
        <v>0</v>
      </c>
      <c r="F27" s="159"/>
      <c r="G27" s="160"/>
      <c r="H27" s="158">
        <f>SUM(H6:H26)</f>
        <v>0</v>
      </c>
      <c r="I27" s="160"/>
      <c r="J27" s="161"/>
      <c r="K27" s="158">
        <f>SUM(K6:K26)</f>
        <v>0</v>
      </c>
      <c r="L27" s="159"/>
      <c r="M27" s="160"/>
      <c r="N27" s="158">
        <f>SUM(N6:N26)</f>
        <v>0</v>
      </c>
      <c r="O27" s="159"/>
      <c r="P27" s="160"/>
      <c r="Q27" s="158">
        <f>SUM(Q6:Q26)</f>
        <v>0</v>
      </c>
      <c r="R27" s="17"/>
    </row>
    <row r="28" spans="1:18" ht="12" customHeight="1" x14ac:dyDescent="0.2">
      <c r="A28" s="18" t="s">
        <v>71</v>
      </c>
      <c r="B28" s="108">
        <v>0</v>
      </c>
      <c r="C28" s="21"/>
      <c r="D28" s="22"/>
      <c r="E28" s="174">
        <f>SUM(C6:C26)</f>
        <v>0</v>
      </c>
      <c r="F28" s="21"/>
      <c r="G28" s="22"/>
      <c r="H28" s="174">
        <f>SUM(F6:F26)</f>
        <v>0</v>
      </c>
      <c r="I28" s="22"/>
      <c r="J28" s="23"/>
      <c r="K28" s="174">
        <f>SUM(I6:I26)</f>
        <v>0</v>
      </c>
      <c r="L28" s="21"/>
      <c r="M28" s="22"/>
      <c r="N28" s="174">
        <f>SUM(L6:L26)</f>
        <v>0</v>
      </c>
      <c r="O28" s="21"/>
      <c r="P28" s="22"/>
      <c r="Q28" s="174">
        <f>SUM(O6:O26)</f>
        <v>0</v>
      </c>
      <c r="R28" s="17"/>
    </row>
    <row r="29" spans="1:18" ht="12" customHeight="1" x14ac:dyDescent="0.2">
      <c r="A29" s="25" t="s">
        <v>72</v>
      </c>
      <c r="B29" s="172">
        <f>B37+B38+B39+B40+B41+B42</f>
        <v>0</v>
      </c>
      <c r="C29" s="45"/>
      <c r="D29" s="46"/>
      <c r="E29" s="44">
        <v>0</v>
      </c>
      <c r="F29" s="45"/>
      <c r="G29" s="46"/>
      <c r="H29" s="44">
        <v>0</v>
      </c>
      <c r="I29" s="46"/>
      <c r="J29" s="47"/>
      <c r="K29" s="44">
        <v>0</v>
      </c>
      <c r="L29" s="45"/>
      <c r="M29" s="46"/>
      <c r="N29" s="44">
        <v>0</v>
      </c>
      <c r="O29" s="45"/>
      <c r="P29" s="46"/>
      <c r="Q29" s="44">
        <v>0</v>
      </c>
      <c r="R29" s="17"/>
    </row>
    <row r="30" spans="1:18" ht="12" customHeight="1" x14ac:dyDescent="0.2">
      <c r="A30" s="25" t="s">
        <v>73</v>
      </c>
      <c r="B30" s="32">
        <f>B28</f>
        <v>0</v>
      </c>
      <c r="C30" s="45"/>
      <c r="D30" s="46"/>
      <c r="E30" s="175">
        <v>0</v>
      </c>
      <c r="F30" s="45"/>
      <c r="G30" s="46"/>
      <c r="H30" s="175">
        <v>0</v>
      </c>
      <c r="I30" s="46"/>
      <c r="J30" s="47"/>
      <c r="K30" s="175">
        <v>0</v>
      </c>
      <c r="L30" s="45"/>
      <c r="M30" s="46"/>
      <c r="N30" s="175">
        <v>0</v>
      </c>
      <c r="O30" s="45"/>
      <c r="P30" s="46"/>
      <c r="Q30" s="175">
        <v>0</v>
      </c>
      <c r="R30" s="17"/>
    </row>
    <row r="31" spans="1:18" ht="12" customHeight="1" x14ac:dyDescent="0.2">
      <c r="A31" s="52" t="s">
        <v>74</v>
      </c>
      <c r="B31" s="137">
        <v>0</v>
      </c>
      <c r="C31" s="26"/>
      <c r="D31" s="27"/>
      <c r="E31" s="53">
        <v>0</v>
      </c>
      <c r="F31" s="26"/>
      <c r="G31" s="27"/>
      <c r="H31" s="53">
        <v>0</v>
      </c>
      <c r="I31" s="27"/>
      <c r="J31" s="28"/>
      <c r="K31" s="53">
        <v>0</v>
      </c>
      <c r="L31" s="26"/>
      <c r="M31" s="27"/>
      <c r="N31" s="53">
        <v>0</v>
      </c>
      <c r="O31" s="26"/>
      <c r="P31" s="27"/>
      <c r="Q31" s="53">
        <v>0</v>
      </c>
      <c r="R31" s="17"/>
    </row>
    <row r="32" spans="1:18" ht="12" customHeight="1" x14ac:dyDescent="0.2">
      <c r="A32" s="258" t="s">
        <v>262</v>
      </c>
      <c r="B32" s="172">
        <f>B29-B31</f>
        <v>0</v>
      </c>
      <c r="C32" s="21"/>
      <c r="D32" s="22"/>
      <c r="E32" s="133">
        <f>E27+E29-E31</f>
        <v>0</v>
      </c>
      <c r="F32" s="159"/>
      <c r="G32" s="160"/>
      <c r="H32" s="133">
        <f>H27+H29-H31</f>
        <v>0</v>
      </c>
      <c r="I32" s="160"/>
      <c r="J32" s="161"/>
      <c r="K32" s="133">
        <f>K27+K29-K31</f>
        <v>0</v>
      </c>
      <c r="L32" s="159"/>
      <c r="M32" s="160"/>
      <c r="N32" s="133">
        <f>N27+N29-N31</f>
        <v>0</v>
      </c>
      <c r="O32" s="159"/>
      <c r="P32" s="160"/>
      <c r="Q32" s="133">
        <f>Q27+Q29-Q31</f>
        <v>0</v>
      </c>
      <c r="R32" s="17"/>
    </row>
    <row r="33" spans="1:18" ht="12" customHeight="1" x14ac:dyDescent="0.2">
      <c r="A33" s="18" t="s">
        <v>40</v>
      </c>
      <c r="B33" s="70">
        <f>B37+B38+B39</f>
        <v>0</v>
      </c>
      <c r="C33" s="24"/>
      <c r="D33" s="29"/>
      <c r="E33" s="132">
        <f>Sales!C7</f>
        <v>0</v>
      </c>
      <c r="F33" s="162"/>
      <c r="G33" s="163"/>
      <c r="H33" s="132">
        <f>Sales!D7</f>
        <v>0</v>
      </c>
      <c r="I33" s="163"/>
      <c r="J33" s="164"/>
      <c r="K33" s="132">
        <f>Sales!E7</f>
        <v>0</v>
      </c>
      <c r="L33" s="162"/>
      <c r="M33" s="163"/>
      <c r="N33" s="132">
        <f>Sales!F7</f>
        <v>0</v>
      </c>
      <c r="O33" s="162"/>
      <c r="P33" s="163"/>
      <c r="Q33" s="132">
        <f>Sales!G7</f>
        <v>0</v>
      </c>
      <c r="R33" s="17"/>
    </row>
    <row r="34" spans="1:18" ht="12" customHeight="1" x14ac:dyDescent="0.2">
      <c r="A34" s="18" t="s">
        <v>263</v>
      </c>
      <c r="B34" s="138">
        <f>B32+B33</f>
        <v>0</v>
      </c>
      <c r="C34" s="24"/>
      <c r="D34" s="29"/>
      <c r="E34" s="132">
        <f>E32+E33</f>
        <v>0</v>
      </c>
      <c r="F34" s="162"/>
      <c r="G34" s="163"/>
      <c r="H34" s="132">
        <f>H32+H33</f>
        <v>0</v>
      </c>
      <c r="I34" s="163"/>
      <c r="J34" s="164"/>
      <c r="K34" s="132">
        <f>K32+K33</f>
        <v>0</v>
      </c>
      <c r="L34" s="162"/>
      <c r="M34" s="163"/>
      <c r="N34" s="132">
        <f>N32+N33</f>
        <v>0</v>
      </c>
      <c r="O34" s="162"/>
      <c r="P34" s="163"/>
      <c r="Q34" s="132">
        <f>Q32+Q33</f>
        <v>0</v>
      </c>
      <c r="R34" s="17"/>
    </row>
    <row r="35" spans="1:18" ht="12" customHeight="1" x14ac:dyDescent="0.2">
      <c r="A35" s="31" t="s">
        <v>75</v>
      </c>
      <c r="B35" s="171">
        <v>0</v>
      </c>
      <c r="C35" s="33"/>
      <c r="D35" s="34"/>
      <c r="E35" s="32">
        <f>E28/12+E30/12</f>
        <v>0</v>
      </c>
      <c r="F35" s="33"/>
      <c r="G35" s="34"/>
      <c r="H35" s="32">
        <f>H28/12+H30/12</f>
        <v>0</v>
      </c>
      <c r="I35" s="34"/>
      <c r="J35" s="35"/>
      <c r="K35" s="32">
        <f>K28/12+K30/12</f>
        <v>0</v>
      </c>
      <c r="L35" s="33"/>
      <c r="M35" s="34"/>
      <c r="N35" s="32">
        <f>N28/12+N30/12</f>
        <v>0</v>
      </c>
      <c r="O35" s="33"/>
      <c r="P35" s="34"/>
      <c r="Q35" s="32">
        <f>Q28/12+Q30/12</f>
        <v>0</v>
      </c>
      <c r="R35" s="17"/>
    </row>
    <row r="36" spans="1:18" ht="12" customHeight="1" x14ac:dyDescent="0.2">
      <c r="A36" s="65" t="s">
        <v>76</v>
      </c>
      <c r="B36" s="36"/>
      <c r="C36" s="36"/>
      <c r="D36" s="36"/>
      <c r="E36" s="36"/>
      <c r="F36" s="36"/>
      <c r="G36" s="36"/>
      <c r="H36" s="36"/>
      <c r="I36" s="36"/>
      <c r="J36" s="36"/>
      <c r="K36" s="54" t="s">
        <v>77</v>
      </c>
      <c r="L36" s="55"/>
      <c r="M36" s="55"/>
      <c r="N36" s="55"/>
      <c r="O36" s="55"/>
      <c r="P36" s="55"/>
      <c r="Q36" s="66"/>
      <c r="R36" s="42"/>
    </row>
    <row r="37" spans="1:18" ht="12" customHeight="1" x14ac:dyDescent="0.2">
      <c r="A37" s="37" t="s">
        <v>78</v>
      </c>
      <c r="B37" s="137">
        <v>0</v>
      </c>
      <c r="C37" s="18"/>
      <c r="D37" s="38"/>
      <c r="E37" s="132">
        <f>E33/(1+(Parameters!C42/100)+(Parameters!C43/100))</f>
        <v>0</v>
      </c>
      <c r="F37" s="162"/>
      <c r="G37" s="163"/>
      <c r="H37" s="132">
        <f>H33/(1+(Parameters!C42/100)+(Parameters!C43/100))</f>
        <v>0</v>
      </c>
      <c r="I37" s="162"/>
      <c r="J37" s="163"/>
      <c r="K37" s="132">
        <f>K33/(1+(Parameters!C42/100)+(Parameters!C43/100))</f>
        <v>0</v>
      </c>
      <c r="L37" s="162"/>
      <c r="M37" s="163"/>
      <c r="N37" s="132">
        <f>N33/(1+(Parameters!C42/100)+(Parameters!C43/100))</f>
        <v>0</v>
      </c>
      <c r="O37" s="162"/>
      <c r="P37" s="163"/>
      <c r="Q37" s="132">
        <f>Q33/(1+(Parameters!C42/100)+(Parameters!C43/100))</f>
        <v>0</v>
      </c>
      <c r="R37" s="17"/>
    </row>
    <row r="38" spans="1:18" ht="12" customHeight="1" x14ac:dyDescent="0.2">
      <c r="A38" s="39" t="s">
        <v>79</v>
      </c>
      <c r="B38" s="137">
        <v>0</v>
      </c>
      <c r="C38" s="18"/>
      <c r="D38" s="38"/>
      <c r="E38" s="132">
        <f>Parameters!C42/100*E37</f>
        <v>0</v>
      </c>
      <c r="F38" s="162"/>
      <c r="G38" s="163"/>
      <c r="H38" s="132">
        <f>Parameters!C42/100*H37</f>
        <v>0</v>
      </c>
      <c r="I38" s="162"/>
      <c r="J38" s="163"/>
      <c r="K38" s="132">
        <f>Parameters!C42/100*K37</f>
        <v>0</v>
      </c>
      <c r="L38" s="162"/>
      <c r="M38" s="163"/>
      <c r="N38" s="132">
        <f>Parameters!C42/100*N37</f>
        <v>0</v>
      </c>
      <c r="O38" s="162"/>
      <c r="P38" s="163"/>
      <c r="Q38" s="132">
        <f>Parameters!C42/100*Q37</f>
        <v>0</v>
      </c>
      <c r="R38" s="17"/>
    </row>
    <row r="39" spans="1:18" ht="12" customHeight="1" x14ac:dyDescent="0.2">
      <c r="A39" s="37" t="s">
        <v>80</v>
      </c>
      <c r="B39" s="137">
        <v>0</v>
      </c>
      <c r="C39" s="18"/>
      <c r="D39" s="38"/>
      <c r="E39" s="132">
        <f>Parameters!C43/100*E37</f>
        <v>0</v>
      </c>
      <c r="F39" s="162"/>
      <c r="G39" s="163"/>
      <c r="H39" s="132">
        <f>Parameters!C43/100*H37</f>
        <v>0</v>
      </c>
      <c r="I39" s="162"/>
      <c r="J39" s="163"/>
      <c r="K39" s="132">
        <f>Parameters!C43/100*K37</f>
        <v>0</v>
      </c>
      <c r="L39" s="162"/>
      <c r="M39" s="163"/>
      <c r="N39" s="132">
        <f>Parameters!C43/100*N37</f>
        <v>0</v>
      </c>
      <c r="O39" s="162"/>
      <c r="P39" s="163"/>
      <c r="Q39" s="132">
        <f>Parameters!C43/100*Q37</f>
        <v>0</v>
      </c>
      <c r="R39" s="17"/>
    </row>
    <row r="40" spans="1:18" ht="12" customHeight="1" x14ac:dyDescent="0.2">
      <c r="A40" s="37" t="s">
        <v>81</v>
      </c>
      <c r="B40" s="137">
        <v>0</v>
      </c>
      <c r="C40" s="18"/>
      <c r="D40" s="38"/>
      <c r="E40" s="132">
        <f>E34/(1+(Parameters!C42/100)+(Parameters!C43/100))</f>
        <v>0</v>
      </c>
      <c r="F40" s="162"/>
      <c r="G40" s="163"/>
      <c r="H40" s="132">
        <f>H34/(1+(Parameters!C42/100)+(Parameters!C43/100))</f>
        <v>0</v>
      </c>
      <c r="I40" s="162"/>
      <c r="J40" s="163"/>
      <c r="K40" s="132">
        <f>K34/(1+(Parameters!C42/100)+(Parameters!C43/100))</f>
        <v>0</v>
      </c>
      <c r="L40" s="162"/>
      <c r="M40" s="163"/>
      <c r="N40" s="132">
        <f>N34/(1+(Parameters!C42/100)+(Parameters!C43/100))</f>
        <v>0</v>
      </c>
      <c r="O40" s="162"/>
      <c r="P40" s="163"/>
      <c r="Q40" s="132">
        <f>Q34/(1+(Parameters!C42/100)+(Parameters!C43/100))</f>
        <v>0</v>
      </c>
      <c r="R40" s="17"/>
    </row>
    <row r="41" spans="1:18" ht="12" customHeight="1" x14ac:dyDescent="0.2">
      <c r="A41" s="39" t="s">
        <v>82</v>
      </c>
      <c r="B41" s="137">
        <v>0</v>
      </c>
      <c r="C41" s="18"/>
      <c r="D41" s="38"/>
      <c r="E41" s="132">
        <f>Parameters!C42/100*E40</f>
        <v>0</v>
      </c>
      <c r="F41" s="162"/>
      <c r="G41" s="163"/>
      <c r="H41" s="132">
        <f>Parameters!C42/100*H40</f>
        <v>0</v>
      </c>
      <c r="I41" s="162"/>
      <c r="J41" s="163"/>
      <c r="K41" s="132">
        <f>Parameters!C42/100*K40</f>
        <v>0</v>
      </c>
      <c r="L41" s="162"/>
      <c r="M41" s="163"/>
      <c r="N41" s="132">
        <f>Parameters!C42/100*N40</f>
        <v>0</v>
      </c>
      <c r="O41" s="162"/>
      <c r="P41" s="163"/>
      <c r="Q41" s="132">
        <f>Parameters!C42/100*Q40</f>
        <v>0</v>
      </c>
      <c r="R41" s="17"/>
    </row>
    <row r="42" spans="1:18" ht="12" customHeight="1" x14ac:dyDescent="0.2">
      <c r="A42" s="37" t="s">
        <v>83</v>
      </c>
      <c r="B42" s="137">
        <v>0</v>
      </c>
      <c r="C42" s="18"/>
      <c r="D42" s="38"/>
      <c r="E42" s="132">
        <f>Parameters!C43/100*E40</f>
        <v>0</v>
      </c>
      <c r="F42" s="162"/>
      <c r="G42" s="163"/>
      <c r="H42" s="132">
        <f>Parameters!C43/100*H40</f>
        <v>0</v>
      </c>
      <c r="I42" s="162"/>
      <c r="J42" s="163"/>
      <c r="K42" s="132">
        <f>Parameters!C43/100*K40</f>
        <v>0</v>
      </c>
      <c r="L42" s="162"/>
      <c r="M42" s="163"/>
      <c r="N42" s="132">
        <f>Parameters!C43/100*N40</f>
        <v>0</v>
      </c>
      <c r="O42" s="162"/>
      <c r="P42" s="163"/>
      <c r="Q42" s="132">
        <f>Parameters!C43/100*Q40</f>
        <v>0</v>
      </c>
      <c r="R42" s="17"/>
    </row>
    <row r="43" spans="1:18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"/>
      <c r="N43" s="15"/>
      <c r="O43" s="15"/>
      <c r="P43" s="15"/>
      <c r="Q43" s="15"/>
      <c r="R43" s="10"/>
    </row>
    <row r="44" spans="1:18" x14ac:dyDescent="0.2">
      <c r="M44" s="8"/>
      <c r="N44" s="8"/>
      <c r="O44" s="8"/>
      <c r="P44" s="8"/>
      <c r="Q44" s="8"/>
    </row>
    <row r="45" spans="1:18" x14ac:dyDescent="0.2">
      <c r="M45" s="8"/>
      <c r="N45" s="8"/>
      <c r="O45" s="8"/>
      <c r="P45" s="8"/>
      <c r="Q45" s="8"/>
    </row>
    <row r="46" spans="1:18" x14ac:dyDescent="0.2">
      <c r="M46" s="8"/>
      <c r="N46" s="8"/>
      <c r="O46" s="8"/>
      <c r="P46" s="8"/>
      <c r="Q46" s="8"/>
    </row>
  </sheetData>
  <mergeCells count="5">
    <mergeCell ref="C1:E1"/>
    <mergeCell ref="L1:N1"/>
    <mergeCell ref="O1:Q1"/>
    <mergeCell ref="F1:H1"/>
    <mergeCell ref="I1:K1"/>
  </mergeCells>
  <phoneticPr fontId="7" type="noConversion"/>
  <pageMargins left="0.74803149606299213" right="0.35433070866141736" top="0.78740157480314965" bottom="0.6692913385826772" header="0.31496062992125984" footer="0.31496062992125984"/>
  <pageSetup paperSize="9" scale="92" orientation="landscape" r:id="rId1"/>
  <headerFooter alignWithMargins="0">
    <oddHeader>&amp;LBUSINESSOULU&amp;CStaff&amp;RFinancial Forecasting Tool</oddHeader>
    <oddFooter>&amp;LFor the use of BusinessOulu only&amp;RStaff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Normal="100" workbookViewId="0">
      <selection activeCell="J25" sqref="J25"/>
    </sheetView>
  </sheetViews>
  <sheetFormatPr defaultRowHeight="12.75" x14ac:dyDescent="0.2"/>
  <cols>
    <col min="1" max="1" width="34.28515625" style="1" customWidth="1"/>
    <col min="2" max="2" width="11.42578125" style="1" customWidth="1"/>
    <col min="3" max="7" width="9.85546875" style="1" customWidth="1"/>
    <col min="8" max="13" width="10.7109375" style="1" customWidth="1"/>
    <col min="14" max="16384" width="9.140625" style="1"/>
  </cols>
  <sheetData>
    <row r="1" spans="1:32" x14ac:dyDescent="0.2">
      <c r="A1" s="93" t="str">
        <f>Parameters!B3</f>
        <v>Company Ltd.</v>
      </c>
      <c r="B1" s="231" t="s">
        <v>27</v>
      </c>
      <c r="C1" s="252" t="s">
        <v>21</v>
      </c>
      <c r="D1" s="252" t="s">
        <v>21</v>
      </c>
      <c r="E1" s="252" t="s">
        <v>21</v>
      </c>
      <c r="F1" s="252" t="s">
        <v>21</v>
      </c>
      <c r="G1" s="252" t="s">
        <v>21</v>
      </c>
      <c r="H1" s="43"/>
    </row>
    <row r="2" spans="1:32" x14ac:dyDescent="0.2">
      <c r="A2" s="231" t="s">
        <v>36</v>
      </c>
      <c r="B2" s="48">
        <f>Parameters!B25</f>
        <v>2017</v>
      </c>
      <c r="C2" s="48">
        <f>Parameters!B26</f>
        <v>2018</v>
      </c>
      <c r="D2" s="48">
        <f>Parameters!B27</f>
        <v>2019</v>
      </c>
      <c r="E2" s="48">
        <f>Parameters!B28</f>
        <v>2020</v>
      </c>
      <c r="F2" s="48">
        <f>Parameters!B29</f>
        <v>2021</v>
      </c>
      <c r="G2" s="48">
        <f>Parameters!B30</f>
        <v>2022</v>
      </c>
      <c r="H2" s="43"/>
      <c r="I2" s="4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x14ac:dyDescent="0.2">
      <c r="A3" s="231" t="s">
        <v>37</v>
      </c>
      <c r="B3" s="49">
        <f>Parameters!C25</f>
        <v>12</v>
      </c>
      <c r="C3" s="49">
        <f>Parameters!C26</f>
        <v>12</v>
      </c>
      <c r="D3" s="49">
        <v>12</v>
      </c>
      <c r="E3" s="49">
        <v>12</v>
      </c>
      <c r="F3" s="49">
        <v>12</v>
      </c>
      <c r="G3" s="49">
        <v>12</v>
      </c>
      <c r="H3" s="43"/>
      <c r="I3" s="4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x14ac:dyDescent="0.2">
      <c r="A4" s="231" t="s">
        <v>24</v>
      </c>
      <c r="B4" s="73" t="str">
        <f>Parameters!E25</f>
        <v>December</v>
      </c>
      <c r="C4" s="73" t="str">
        <f>Parameters!E26</f>
        <v>December</v>
      </c>
      <c r="D4" s="73" t="str">
        <f>Parameters!E27</f>
        <v>December</v>
      </c>
      <c r="E4" s="73" t="str">
        <f>Parameters!E28</f>
        <v>December</v>
      </c>
      <c r="F4" s="73" t="str">
        <f>Parameters!E29</f>
        <v>December</v>
      </c>
      <c r="G4" s="73" t="str">
        <f>Parameters!E30</f>
        <v>December</v>
      </c>
      <c r="H4" s="43"/>
      <c r="I4" s="4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x14ac:dyDescent="0.2">
      <c r="A5" s="228" t="s">
        <v>84</v>
      </c>
      <c r="B5" s="152">
        <v>0</v>
      </c>
      <c r="C5" s="201">
        <v>0</v>
      </c>
      <c r="D5" s="201">
        <v>0</v>
      </c>
      <c r="E5" s="201">
        <v>0</v>
      </c>
      <c r="F5" s="201">
        <v>0</v>
      </c>
      <c r="G5" s="201">
        <v>0</v>
      </c>
      <c r="H5" s="43"/>
      <c r="I5" s="41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x14ac:dyDescent="0.2">
      <c r="A6" s="228"/>
      <c r="B6" s="152">
        <v>0</v>
      </c>
      <c r="C6" s="201">
        <v>0</v>
      </c>
      <c r="D6" s="201">
        <v>0</v>
      </c>
      <c r="E6" s="201">
        <v>0</v>
      </c>
      <c r="F6" s="201">
        <v>0</v>
      </c>
      <c r="G6" s="201">
        <v>0</v>
      </c>
      <c r="H6" s="43"/>
      <c r="I6" s="41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x14ac:dyDescent="0.2">
      <c r="A7" s="228" t="s">
        <v>41</v>
      </c>
      <c r="B7" s="152">
        <v>0</v>
      </c>
      <c r="C7" s="201">
        <v>0</v>
      </c>
      <c r="D7" s="201">
        <v>0</v>
      </c>
      <c r="E7" s="201">
        <v>0</v>
      </c>
      <c r="F7" s="201">
        <v>0</v>
      </c>
      <c r="G7" s="201">
        <v>0</v>
      </c>
      <c r="H7" s="43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x14ac:dyDescent="0.2">
      <c r="A8" s="228"/>
      <c r="B8" s="152">
        <v>0</v>
      </c>
      <c r="C8" s="201">
        <v>0</v>
      </c>
      <c r="D8" s="201">
        <v>0</v>
      </c>
      <c r="E8" s="201">
        <v>0</v>
      </c>
      <c r="F8" s="201">
        <v>0</v>
      </c>
      <c r="G8" s="201">
        <v>0</v>
      </c>
      <c r="H8" s="43"/>
      <c r="I8" s="41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x14ac:dyDescent="0.2">
      <c r="A9" s="228"/>
      <c r="B9" s="152">
        <v>0</v>
      </c>
      <c r="C9" s="201">
        <v>0</v>
      </c>
      <c r="D9" s="201">
        <v>0</v>
      </c>
      <c r="E9" s="201">
        <v>0</v>
      </c>
      <c r="F9" s="201">
        <v>0</v>
      </c>
      <c r="G9" s="201">
        <v>0</v>
      </c>
      <c r="H9" s="43"/>
      <c r="I9" s="41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x14ac:dyDescent="0.2">
      <c r="A10" s="228" t="s">
        <v>85</v>
      </c>
      <c r="B10" s="152">
        <v>0</v>
      </c>
      <c r="C10" s="201">
        <v>0</v>
      </c>
      <c r="D10" s="201">
        <v>0</v>
      </c>
      <c r="E10" s="201">
        <v>0</v>
      </c>
      <c r="F10" s="201">
        <v>0</v>
      </c>
      <c r="G10" s="201">
        <v>0</v>
      </c>
      <c r="H10" s="43"/>
      <c r="I10" s="41"/>
      <c r="J10" s="1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x14ac:dyDescent="0.2">
      <c r="A11" s="228"/>
      <c r="B11" s="152">
        <v>0</v>
      </c>
      <c r="C11" s="201">
        <v>0</v>
      </c>
      <c r="D11" s="201">
        <v>0</v>
      </c>
      <c r="E11" s="201">
        <v>0</v>
      </c>
      <c r="F11" s="201">
        <v>0</v>
      </c>
      <c r="G11" s="201">
        <v>0</v>
      </c>
      <c r="H11" s="43"/>
      <c r="I11" s="41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x14ac:dyDescent="0.2">
      <c r="A12" s="228"/>
      <c r="B12" s="152">
        <v>0</v>
      </c>
      <c r="C12" s="201">
        <v>0</v>
      </c>
      <c r="D12" s="201">
        <v>0</v>
      </c>
      <c r="E12" s="201">
        <v>0</v>
      </c>
      <c r="F12" s="201">
        <v>0</v>
      </c>
      <c r="G12" s="201">
        <v>0</v>
      </c>
      <c r="H12" s="43"/>
      <c r="I12" s="41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x14ac:dyDescent="0.2">
      <c r="A13" s="228" t="s">
        <v>86</v>
      </c>
      <c r="B13" s="152">
        <v>0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43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x14ac:dyDescent="0.2">
      <c r="A14" s="228"/>
      <c r="B14" s="152">
        <v>0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43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x14ac:dyDescent="0.2">
      <c r="A15" s="228"/>
      <c r="B15" s="152">
        <v>0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43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x14ac:dyDescent="0.2">
      <c r="A16" s="228" t="s">
        <v>87</v>
      </c>
      <c r="B16" s="152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43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x14ac:dyDescent="0.2">
      <c r="A17" s="228"/>
      <c r="B17" s="152">
        <v>0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43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x14ac:dyDescent="0.2">
      <c r="A18" s="228"/>
      <c r="B18" s="152">
        <v>0</v>
      </c>
      <c r="C18" s="201">
        <v>0</v>
      </c>
      <c r="D18" s="201">
        <v>0</v>
      </c>
      <c r="E18" s="201">
        <v>0</v>
      </c>
      <c r="F18" s="201">
        <v>0</v>
      </c>
      <c r="G18" s="201">
        <v>0</v>
      </c>
      <c r="H18" s="43"/>
      <c r="I18" s="4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x14ac:dyDescent="0.2">
      <c r="A19" s="228" t="s">
        <v>88</v>
      </c>
      <c r="B19" s="152">
        <v>0</v>
      </c>
      <c r="C19" s="201">
        <v>0</v>
      </c>
      <c r="D19" s="201">
        <v>0</v>
      </c>
      <c r="E19" s="201">
        <v>0</v>
      </c>
      <c r="F19" s="201">
        <v>0</v>
      </c>
      <c r="G19" s="201">
        <v>0</v>
      </c>
      <c r="H19" s="43"/>
      <c r="I19" s="4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x14ac:dyDescent="0.2">
      <c r="A20" s="228"/>
      <c r="B20" s="152">
        <v>0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43"/>
      <c r="I20" s="4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x14ac:dyDescent="0.2">
      <c r="A21" s="228"/>
      <c r="B21" s="152">
        <v>0</v>
      </c>
      <c r="C21" s="201">
        <v>0</v>
      </c>
      <c r="D21" s="201">
        <v>0</v>
      </c>
      <c r="E21" s="201">
        <v>0</v>
      </c>
      <c r="F21" s="201">
        <v>0</v>
      </c>
      <c r="G21" s="201">
        <v>0</v>
      </c>
      <c r="H21" s="43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x14ac:dyDescent="0.2">
      <c r="A22" s="228" t="s">
        <v>89</v>
      </c>
      <c r="B22" s="152">
        <v>0</v>
      </c>
      <c r="C22" s="201">
        <v>0</v>
      </c>
      <c r="D22" s="201">
        <v>0</v>
      </c>
      <c r="E22" s="201">
        <v>0</v>
      </c>
      <c r="F22" s="201">
        <v>0</v>
      </c>
      <c r="G22" s="201">
        <v>0</v>
      </c>
      <c r="H22" s="43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x14ac:dyDescent="0.2">
      <c r="A23" s="228"/>
      <c r="B23" s="152">
        <v>0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43"/>
      <c r="I23" s="41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x14ac:dyDescent="0.2">
      <c r="A24" s="228"/>
      <c r="B24" s="152">
        <v>0</v>
      </c>
      <c r="C24" s="201">
        <v>0</v>
      </c>
      <c r="D24" s="201">
        <v>0</v>
      </c>
      <c r="E24" s="201">
        <v>0</v>
      </c>
      <c r="F24" s="201">
        <v>0</v>
      </c>
      <c r="G24" s="201">
        <v>0</v>
      </c>
      <c r="H24" s="43"/>
      <c r="I24" s="41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x14ac:dyDescent="0.2">
      <c r="A25" s="228"/>
      <c r="B25" s="152">
        <v>0</v>
      </c>
      <c r="C25" s="201">
        <v>0</v>
      </c>
      <c r="D25" s="201">
        <v>0</v>
      </c>
      <c r="E25" s="201">
        <v>0</v>
      </c>
      <c r="F25" s="201">
        <v>0</v>
      </c>
      <c r="G25" s="201">
        <v>0</v>
      </c>
      <c r="H25" s="43"/>
      <c r="I25" s="41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x14ac:dyDescent="0.2">
      <c r="A26" s="228" t="s">
        <v>90</v>
      </c>
      <c r="B26" s="152">
        <v>0</v>
      </c>
      <c r="C26" s="201">
        <v>0</v>
      </c>
      <c r="D26" s="201">
        <v>0</v>
      </c>
      <c r="E26" s="201">
        <v>0</v>
      </c>
      <c r="F26" s="201">
        <v>0</v>
      </c>
      <c r="G26" s="201">
        <v>0</v>
      </c>
      <c r="H26" s="43"/>
      <c r="I26" s="41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x14ac:dyDescent="0.2">
      <c r="A27" s="228" t="s">
        <v>91</v>
      </c>
      <c r="B27" s="152">
        <v>0</v>
      </c>
      <c r="C27" s="201">
        <v>0</v>
      </c>
      <c r="D27" s="201">
        <v>0</v>
      </c>
      <c r="E27" s="201">
        <v>0</v>
      </c>
      <c r="F27" s="201">
        <v>0</v>
      </c>
      <c r="G27" s="201">
        <v>0</v>
      </c>
      <c r="H27" s="43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x14ac:dyDescent="0.2">
      <c r="A28" s="228" t="s">
        <v>92</v>
      </c>
      <c r="B28" s="152">
        <v>0</v>
      </c>
      <c r="C28" s="201">
        <v>0</v>
      </c>
      <c r="D28" s="201">
        <v>0</v>
      </c>
      <c r="E28" s="201">
        <v>0</v>
      </c>
      <c r="F28" s="201">
        <v>0</v>
      </c>
      <c r="G28" s="201">
        <v>0</v>
      </c>
      <c r="H28" s="43"/>
      <c r="I28" s="41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x14ac:dyDescent="0.2">
      <c r="A29" s="228" t="s">
        <v>93</v>
      </c>
      <c r="B29" s="152">
        <v>0</v>
      </c>
      <c r="C29" s="201">
        <v>0</v>
      </c>
      <c r="D29" s="201">
        <v>0</v>
      </c>
      <c r="E29" s="201">
        <v>0</v>
      </c>
      <c r="F29" s="201">
        <v>0</v>
      </c>
      <c r="G29" s="201">
        <v>0</v>
      </c>
      <c r="H29" s="43"/>
      <c r="I29" s="41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x14ac:dyDescent="0.2">
      <c r="A30" s="228" t="s">
        <v>94</v>
      </c>
      <c r="B30" s="152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43"/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x14ac:dyDescent="0.2">
      <c r="A31" s="228" t="s">
        <v>95</v>
      </c>
      <c r="B31" s="152">
        <v>0</v>
      </c>
      <c r="C31" s="201">
        <v>0</v>
      </c>
      <c r="D31" s="201">
        <v>0</v>
      </c>
      <c r="E31" s="201">
        <v>0</v>
      </c>
      <c r="F31" s="201">
        <v>0</v>
      </c>
      <c r="G31" s="201">
        <v>0</v>
      </c>
      <c r="H31" s="43"/>
      <c r="I31" s="41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x14ac:dyDescent="0.2">
      <c r="A32" s="228" t="s">
        <v>96</v>
      </c>
      <c r="B32" s="152">
        <v>0</v>
      </c>
      <c r="C32" s="201">
        <v>0</v>
      </c>
      <c r="D32" s="201">
        <v>0</v>
      </c>
      <c r="E32" s="201">
        <v>0</v>
      </c>
      <c r="F32" s="201">
        <v>0</v>
      </c>
      <c r="G32" s="201">
        <v>0</v>
      </c>
      <c r="H32" s="43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x14ac:dyDescent="0.2">
      <c r="A33" s="228" t="s">
        <v>97</v>
      </c>
      <c r="B33" s="152">
        <v>0</v>
      </c>
      <c r="C33" s="201">
        <v>0</v>
      </c>
      <c r="D33" s="201">
        <v>0</v>
      </c>
      <c r="E33" s="201">
        <v>0</v>
      </c>
      <c r="F33" s="201">
        <v>0</v>
      </c>
      <c r="G33" s="201">
        <v>0</v>
      </c>
      <c r="H33" s="43"/>
      <c r="I33" s="41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x14ac:dyDescent="0.2">
      <c r="A34" s="228" t="s">
        <v>98</v>
      </c>
      <c r="B34" s="152">
        <v>0</v>
      </c>
      <c r="C34" s="201">
        <v>0</v>
      </c>
      <c r="D34" s="201">
        <v>0</v>
      </c>
      <c r="E34" s="201">
        <v>0</v>
      </c>
      <c r="F34" s="201">
        <v>0</v>
      </c>
      <c r="G34" s="201">
        <v>0</v>
      </c>
      <c r="H34" s="43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x14ac:dyDescent="0.2">
      <c r="A35" s="228" t="s">
        <v>99</v>
      </c>
      <c r="B35" s="152">
        <v>0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  <c r="H35" s="43"/>
      <c r="I35" s="41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x14ac:dyDescent="0.2">
      <c r="A36" s="228"/>
      <c r="B36" s="152">
        <v>0</v>
      </c>
      <c r="C36" s="201">
        <v>0</v>
      </c>
      <c r="D36" s="201">
        <v>0</v>
      </c>
      <c r="E36" s="201">
        <v>0</v>
      </c>
      <c r="F36" s="201">
        <v>0</v>
      </c>
      <c r="G36" s="201">
        <v>0</v>
      </c>
      <c r="H36" s="43"/>
      <c r="I36" s="41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x14ac:dyDescent="0.2">
      <c r="A37" s="228"/>
      <c r="B37" s="152">
        <v>0</v>
      </c>
      <c r="C37" s="201">
        <v>0</v>
      </c>
      <c r="D37" s="201">
        <v>0</v>
      </c>
      <c r="E37" s="201">
        <v>0</v>
      </c>
      <c r="F37" s="201">
        <v>0</v>
      </c>
      <c r="G37" s="201">
        <v>0</v>
      </c>
      <c r="H37" s="43"/>
      <c r="I37" s="41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32" x14ac:dyDescent="0.2">
      <c r="A38" s="228"/>
      <c r="B38" s="152">
        <v>0</v>
      </c>
      <c r="C38" s="201">
        <v>0</v>
      </c>
      <c r="D38" s="201">
        <v>0</v>
      </c>
      <c r="E38" s="201">
        <v>0</v>
      </c>
      <c r="F38" s="201">
        <v>0</v>
      </c>
      <c r="G38" s="201">
        <v>0</v>
      </c>
      <c r="H38" s="43"/>
      <c r="I38" s="41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32" x14ac:dyDescent="0.2">
      <c r="A39" s="228" t="s">
        <v>100</v>
      </c>
      <c r="B39" s="152">
        <v>0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  <c r="H39" s="43"/>
      <c r="I39" s="41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32" x14ac:dyDescent="0.2">
      <c r="A40" s="176" t="s">
        <v>204</v>
      </c>
      <c r="B40" s="152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43"/>
      <c r="I40" s="41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1:32" x14ac:dyDescent="0.2">
      <c r="A41" s="177" t="s">
        <v>101</v>
      </c>
      <c r="B41" s="152">
        <v>0</v>
      </c>
      <c r="C41" s="156">
        <v>0</v>
      </c>
      <c r="D41" s="156">
        <v>0</v>
      </c>
      <c r="E41" s="156">
        <v>0</v>
      </c>
      <c r="F41" s="156">
        <v>0</v>
      </c>
      <c r="G41" s="156">
        <v>0</v>
      </c>
      <c r="H41" s="43"/>
      <c r="I41" s="41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x14ac:dyDescent="0.2">
      <c r="A42" s="48" t="s">
        <v>102</v>
      </c>
      <c r="B42" s="154">
        <f t="shared" ref="B42:G42" si="0">SUM(B5:B39)-B40+B41</f>
        <v>0</v>
      </c>
      <c r="C42" s="157">
        <f t="shared" si="0"/>
        <v>0</v>
      </c>
      <c r="D42" s="157">
        <f t="shared" si="0"/>
        <v>0</v>
      </c>
      <c r="E42" s="157">
        <f t="shared" si="0"/>
        <v>0</v>
      </c>
      <c r="F42" s="157">
        <f t="shared" si="0"/>
        <v>0</v>
      </c>
      <c r="G42" s="157">
        <f t="shared" si="0"/>
        <v>0</v>
      </c>
      <c r="H42" s="43"/>
      <c r="I42" s="41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x14ac:dyDescent="0.2">
      <c r="A43" s="49" t="s">
        <v>103</v>
      </c>
      <c r="B43" s="153">
        <f>Staff!B32</f>
        <v>0</v>
      </c>
      <c r="C43" s="148">
        <f>Staff!E32</f>
        <v>0</v>
      </c>
      <c r="D43" s="148">
        <f>Staff!H32</f>
        <v>0</v>
      </c>
      <c r="E43" s="148">
        <f>Staff!K32</f>
        <v>0</v>
      </c>
      <c r="F43" s="148">
        <f>Staff!N32</f>
        <v>0</v>
      </c>
      <c r="G43" s="148">
        <f>Staff!Q32</f>
        <v>0</v>
      </c>
      <c r="H43" s="43"/>
      <c r="I43" s="41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x14ac:dyDescent="0.2">
      <c r="A44" s="49" t="s">
        <v>104</v>
      </c>
      <c r="B44" s="103" t="str">
        <f t="shared" ref="B44:G44" si="1">IF(B43=0,"",B42/B43*100)</f>
        <v/>
      </c>
      <c r="C44" s="103" t="str">
        <f t="shared" si="1"/>
        <v/>
      </c>
      <c r="D44" s="103" t="str">
        <f t="shared" si="1"/>
        <v/>
      </c>
      <c r="E44" s="103" t="str">
        <f t="shared" si="1"/>
        <v/>
      </c>
      <c r="F44" s="103" t="str">
        <f t="shared" si="1"/>
        <v/>
      </c>
      <c r="G44" s="103" t="str">
        <f t="shared" si="1"/>
        <v/>
      </c>
      <c r="H44" s="43"/>
      <c r="I44" s="41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x14ac:dyDescent="0.2">
      <c r="A45" s="49"/>
      <c r="B45" s="103"/>
      <c r="C45" s="103"/>
      <c r="D45" s="103"/>
      <c r="E45" s="103"/>
      <c r="F45" s="103"/>
      <c r="G45" s="103"/>
      <c r="H45" s="43"/>
      <c r="I45" s="41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x14ac:dyDescent="0.2">
      <c r="A46" s="49"/>
      <c r="B46" s="103"/>
      <c r="C46" s="103"/>
      <c r="D46" s="103"/>
      <c r="E46" s="103"/>
      <c r="F46" s="103"/>
      <c r="G46" s="103"/>
      <c r="H46" s="43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x14ac:dyDescent="0.2">
      <c r="A47" s="49"/>
      <c r="B47" s="103"/>
      <c r="C47" s="103"/>
      <c r="D47" s="103"/>
      <c r="E47" s="103"/>
      <c r="F47" s="103"/>
      <c r="G47" s="103"/>
      <c r="H47" s="43"/>
      <c r="I47" s="41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1:32" x14ac:dyDescent="0.2">
      <c r="A48" s="104" t="s">
        <v>105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43"/>
      <c r="I48" s="41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</row>
    <row r="49" spans="1:32" x14ac:dyDescent="0.2">
      <c r="A49" s="40"/>
      <c r="B49" s="40"/>
      <c r="C49" s="40"/>
      <c r="D49" s="40"/>
      <c r="E49" s="40"/>
      <c r="F49" s="40"/>
      <c r="G49" s="40"/>
      <c r="H49" s="43"/>
      <c r="I49" s="41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x14ac:dyDescent="0.2">
      <c r="A50" s="43"/>
      <c r="B50" s="43"/>
      <c r="C50" s="43"/>
      <c r="D50" s="43"/>
      <c r="E50" s="43"/>
      <c r="F50" s="43"/>
      <c r="G50" s="43"/>
      <c r="H50" s="43"/>
      <c r="I50" s="41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</row>
    <row r="51" spans="1:32" x14ac:dyDescent="0.2">
      <c r="A51" s="43"/>
      <c r="B51" s="43"/>
      <c r="C51" s="43"/>
      <c r="D51" s="43"/>
      <c r="E51" s="43"/>
      <c r="F51" s="43"/>
      <c r="G51" s="43"/>
      <c r="H51" s="43"/>
      <c r="I51" s="41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</row>
    <row r="52" spans="1:32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x14ac:dyDescent="0.2">
      <c r="A55" s="3"/>
      <c r="B55" s="3"/>
      <c r="C55" s="3"/>
      <c r="D55" s="3"/>
      <c r="E55" s="3"/>
      <c r="F55" s="3"/>
      <c r="G55" s="3"/>
      <c r="H55" s="3"/>
    </row>
    <row r="56" spans="1:32" x14ac:dyDescent="0.2">
      <c r="A56" s="3"/>
      <c r="B56" s="3"/>
      <c r="C56" s="3"/>
      <c r="D56" s="3"/>
      <c r="E56" s="3"/>
      <c r="F56" s="3"/>
      <c r="G56" s="3"/>
      <c r="H56" s="3"/>
    </row>
    <row r="57" spans="1:32" x14ac:dyDescent="0.2">
      <c r="A57" s="3"/>
      <c r="B57" s="3"/>
      <c r="C57" s="3"/>
      <c r="D57" s="3"/>
      <c r="E57" s="3"/>
      <c r="F57" s="3"/>
      <c r="G57" s="3"/>
      <c r="H57" s="3"/>
    </row>
    <row r="58" spans="1:32" x14ac:dyDescent="0.2">
      <c r="A58" s="3"/>
      <c r="B58" s="3"/>
      <c r="C58" s="3"/>
      <c r="D58" s="3"/>
      <c r="E58" s="3"/>
      <c r="F58" s="3"/>
      <c r="G58" s="3"/>
      <c r="H58" s="3"/>
    </row>
    <row r="59" spans="1:32" x14ac:dyDescent="0.2">
      <c r="A59" s="3"/>
      <c r="B59" s="3"/>
      <c r="C59" s="3"/>
      <c r="D59" s="3"/>
      <c r="E59" s="3"/>
      <c r="F59" s="3"/>
      <c r="G59" s="3"/>
      <c r="H59" s="3"/>
    </row>
    <row r="60" spans="1:32" x14ac:dyDescent="0.2">
      <c r="A60" s="3"/>
      <c r="B60" s="3"/>
      <c r="C60" s="3"/>
      <c r="D60" s="3"/>
      <c r="E60" s="3"/>
      <c r="F60" s="3"/>
      <c r="G60" s="3"/>
      <c r="H60" s="3"/>
    </row>
    <row r="61" spans="1:32" x14ac:dyDescent="0.2">
      <c r="A61" s="3"/>
      <c r="B61" s="3"/>
      <c r="C61" s="3"/>
      <c r="D61" s="3"/>
      <c r="E61" s="3"/>
      <c r="F61" s="3"/>
      <c r="G61" s="3"/>
      <c r="H61" s="3"/>
    </row>
  </sheetData>
  <phoneticPr fontId="0" type="noConversion"/>
  <pageMargins left="0.74803149606299213" right="0.39370078740157483" top="0.98425196850393704" bottom="0.98425196850393704" header="0.51181102362204722" footer="0.51181102362204722"/>
  <pageSetup paperSize="9" scale="97" orientation="portrait" r:id="rId1"/>
  <headerFooter alignWithMargins="0">
    <oddHeader>&amp;LBUSINESSOULU&amp;CExpenses&amp;RFinancial Forecasting Tool</oddHeader>
    <oddFooter>&amp;LFor the use of BusinessOulu only&amp;RExpenses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A13" zoomScaleNormal="100" workbookViewId="0">
      <selection activeCell="L58" sqref="L58"/>
    </sheetView>
  </sheetViews>
  <sheetFormatPr defaultRowHeight="12.75" x14ac:dyDescent="0.2"/>
  <cols>
    <col min="1" max="1" width="30" style="1" customWidth="1"/>
    <col min="2" max="2" width="7" style="1" customWidth="1"/>
    <col min="3" max="3" width="8.42578125" style="1" customWidth="1"/>
    <col min="4" max="4" width="12" style="1" customWidth="1"/>
    <col min="5" max="5" width="10.28515625" style="1" customWidth="1"/>
    <col min="6" max="6" width="9.42578125" style="1" customWidth="1"/>
    <col min="7" max="8" width="9.7109375" style="1" customWidth="1"/>
    <col min="9" max="10" width="10.28515625" style="1" customWidth="1"/>
    <col min="11" max="11" width="10.140625" style="1" customWidth="1"/>
    <col min="12" max="12" width="10.7109375" style="1" customWidth="1"/>
    <col min="13" max="13" width="10.5703125" style="1" customWidth="1"/>
    <col min="14" max="14" width="10.42578125" style="1" customWidth="1"/>
    <col min="15" max="15" width="10.7109375" style="1" customWidth="1"/>
    <col min="16" max="16" width="13.140625" style="1" customWidth="1"/>
    <col min="17" max="18" width="10.7109375" style="1" customWidth="1"/>
    <col min="19" max="16384" width="9.140625" style="1"/>
  </cols>
  <sheetData>
    <row r="1" spans="1:15" x14ac:dyDescent="0.2">
      <c r="A1" s="93" t="str">
        <f>Parameters!B3</f>
        <v>Company Ltd.</v>
      </c>
      <c r="B1" s="294">
        <f>Parameters!B25</f>
        <v>2017</v>
      </c>
      <c r="C1" s="294"/>
      <c r="D1" s="294"/>
      <c r="E1" s="48">
        <f>Parameters!B26</f>
        <v>2018</v>
      </c>
      <c r="F1" s="48">
        <f>Parameters!B27</f>
        <v>2019</v>
      </c>
      <c r="G1" s="48">
        <f>Parameters!B28</f>
        <v>2020</v>
      </c>
      <c r="H1" s="48">
        <f>Parameters!B29</f>
        <v>2021</v>
      </c>
      <c r="I1" s="48">
        <f>Parameters!B30</f>
        <v>2022</v>
      </c>
      <c r="J1" s="68"/>
      <c r="K1" s="43"/>
      <c r="L1" s="43"/>
      <c r="M1" s="43"/>
      <c r="N1" s="43"/>
      <c r="O1" s="40"/>
    </row>
    <row r="2" spans="1:15" x14ac:dyDescent="0.2">
      <c r="A2" s="231" t="s">
        <v>37</v>
      </c>
      <c r="B2" s="287">
        <f>Parameters!C25</f>
        <v>12</v>
      </c>
      <c r="C2" s="288"/>
      <c r="D2" s="289"/>
      <c r="E2" s="49">
        <f>Parameters!C26</f>
        <v>12</v>
      </c>
      <c r="F2" s="49">
        <f>Parameters!C27</f>
        <v>12</v>
      </c>
      <c r="G2" s="49">
        <f>Parameters!C28</f>
        <v>12</v>
      </c>
      <c r="H2" s="49">
        <f>Parameters!C29</f>
        <v>12</v>
      </c>
      <c r="I2" s="49">
        <f>Parameters!C30</f>
        <v>12</v>
      </c>
      <c r="J2" s="178"/>
      <c r="K2" s="11"/>
      <c r="L2" s="11"/>
      <c r="M2" s="11"/>
      <c r="N2" s="11"/>
      <c r="O2" s="40"/>
    </row>
    <row r="3" spans="1:15" x14ac:dyDescent="0.2">
      <c r="A3" s="231" t="s">
        <v>24</v>
      </c>
      <c r="B3" s="71"/>
      <c r="C3" s="72"/>
      <c r="D3" s="92" t="str">
        <f>Parameters!E25</f>
        <v>December</v>
      </c>
      <c r="E3" s="73" t="str">
        <f>Parameters!E26</f>
        <v>December</v>
      </c>
      <c r="F3" s="73" t="str">
        <f>Parameters!E27</f>
        <v>December</v>
      </c>
      <c r="G3" s="73" t="str">
        <f>Parameters!E28</f>
        <v>December</v>
      </c>
      <c r="H3" s="73" t="str">
        <f>Parameters!E29</f>
        <v>December</v>
      </c>
      <c r="I3" s="73" t="str">
        <f>Parameters!E30</f>
        <v>December</v>
      </c>
      <c r="J3" s="178"/>
      <c r="K3" s="11"/>
      <c r="L3" s="11"/>
      <c r="M3" s="11"/>
      <c r="N3" s="11"/>
      <c r="O3" s="40"/>
    </row>
    <row r="4" spans="1:15" x14ac:dyDescent="0.2">
      <c r="A4" s="49" t="s">
        <v>205</v>
      </c>
      <c r="B4" s="291">
        <f>SUM(B7:B10)</f>
        <v>0</v>
      </c>
      <c r="C4" s="291"/>
      <c r="D4" s="291"/>
      <c r="E4" s="148">
        <f>B4+J38-E11-E38</f>
        <v>0</v>
      </c>
      <c r="F4" s="148">
        <f>E4+K38-F11-F38</f>
        <v>0</v>
      </c>
      <c r="G4" s="148">
        <f>F4+L38-G11-G38</f>
        <v>0</v>
      </c>
      <c r="H4" s="148">
        <f>G4+M38-H11-H38</f>
        <v>0</v>
      </c>
      <c r="I4" s="148">
        <f>H4+N38-I11-I38</f>
        <v>0</v>
      </c>
      <c r="J4" s="68"/>
      <c r="K4" s="43"/>
      <c r="L4" s="43"/>
      <c r="M4" s="43"/>
      <c r="N4" s="43"/>
      <c r="O4" s="40"/>
    </row>
    <row r="5" spans="1:15" x14ac:dyDescent="0.2">
      <c r="A5" s="49" t="s">
        <v>112</v>
      </c>
      <c r="B5" s="295">
        <v>0</v>
      </c>
      <c r="C5" s="296"/>
      <c r="D5" s="297"/>
      <c r="E5" s="148">
        <f>E11+E38</f>
        <v>0</v>
      </c>
      <c r="F5" s="148">
        <f>F11+F38</f>
        <v>0</v>
      </c>
      <c r="G5" s="148">
        <f>G11+G38</f>
        <v>0</v>
      </c>
      <c r="H5" s="148">
        <f>H11+H38</f>
        <v>0</v>
      </c>
      <c r="I5" s="148">
        <f>I11+I38</f>
        <v>0</v>
      </c>
      <c r="J5" s="68"/>
      <c r="K5" s="43"/>
      <c r="L5" s="43"/>
      <c r="M5" s="43"/>
      <c r="N5" s="43"/>
      <c r="O5" s="40"/>
    </row>
    <row r="6" spans="1:15" ht="13.5" thickBot="1" x14ac:dyDescent="0.25">
      <c r="A6" s="49" t="s">
        <v>206</v>
      </c>
      <c r="B6" s="292" t="s">
        <v>111</v>
      </c>
      <c r="C6" s="293"/>
      <c r="D6" s="293"/>
      <c r="E6" s="287" t="s">
        <v>110</v>
      </c>
      <c r="F6" s="288"/>
      <c r="G6" s="288"/>
      <c r="H6" s="288"/>
      <c r="I6" s="289"/>
      <c r="J6" s="68"/>
      <c r="K6" s="43"/>
      <c r="L6" s="43"/>
      <c r="M6" s="43"/>
      <c r="N6" s="43"/>
      <c r="O6" s="40"/>
    </row>
    <row r="7" spans="1:15" x14ac:dyDescent="0.2">
      <c r="A7" s="57" t="s">
        <v>106</v>
      </c>
      <c r="B7" s="290">
        <v>0</v>
      </c>
      <c r="C7" s="290"/>
      <c r="D7" s="290"/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68"/>
      <c r="K7" s="43"/>
      <c r="L7" s="43"/>
      <c r="M7" s="43"/>
      <c r="N7" s="43"/>
      <c r="O7" s="40"/>
    </row>
    <row r="8" spans="1:15" x14ac:dyDescent="0.2">
      <c r="A8" s="49" t="s">
        <v>107</v>
      </c>
      <c r="B8" s="290">
        <v>0</v>
      </c>
      <c r="C8" s="290"/>
      <c r="D8" s="290"/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68"/>
      <c r="K8" s="43"/>
      <c r="L8" s="43"/>
      <c r="M8" s="43"/>
      <c r="N8" s="43"/>
      <c r="O8" s="40"/>
    </row>
    <row r="9" spans="1:15" x14ac:dyDescent="0.2">
      <c r="A9" s="49" t="s">
        <v>108</v>
      </c>
      <c r="B9" s="290">
        <v>0</v>
      </c>
      <c r="C9" s="290"/>
      <c r="D9" s="290"/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68"/>
      <c r="K9" s="43"/>
      <c r="L9" s="43"/>
      <c r="M9" s="43"/>
      <c r="N9" s="43"/>
      <c r="O9" s="40"/>
    </row>
    <row r="10" spans="1:15" ht="13.5" thickBot="1" x14ac:dyDescent="0.25">
      <c r="A10" s="59" t="s">
        <v>109</v>
      </c>
      <c r="B10" s="290">
        <v>0</v>
      </c>
      <c r="C10" s="290"/>
      <c r="D10" s="290"/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68"/>
      <c r="K10" s="43"/>
      <c r="L10" s="43"/>
      <c r="M10" s="43"/>
      <c r="N10" s="43"/>
      <c r="O10" s="40"/>
    </row>
    <row r="11" spans="1:15" x14ac:dyDescent="0.2">
      <c r="A11" s="49" t="s">
        <v>18</v>
      </c>
      <c r="B11" s="291">
        <f>B7+B8+B9+B10</f>
        <v>0</v>
      </c>
      <c r="C11" s="291"/>
      <c r="D11" s="291"/>
      <c r="E11" s="153">
        <f>SUM(E7:E10)</f>
        <v>0</v>
      </c>
      <c r="F11" s="153">
        <f>SUM(F7:F10)</f>
        <v>0</v>
      </c>
      <c r="G11" s="153">
        <f>SUM(G7:G10)</f>
        <v>0</v>
      </c>
      <c r="H11" s="153">
        <f>SUM(H7:H10)</f>
        <v>0</v>
      </c>
      <c r="I11" s="153">
        <f>SUM(I7:I10)</f>
        <v>0</v>
      </c>
      <c r="J11" s="68"/>
      <c r="K11" s="43"/>
      <c r="L11" s="43"/>
      <c r="M11" s="43"/>
      <c r="N11" s="43"/>
      <c r="O11" s="40"/>
    </row>
    <row r="12" spans="1:15" x14ac:dyDescent="0.2">
      <c r="A12" s="67"/>
      <c r="B12" s="141"/>
      <c r="C12" s="141"/>
      <c r="D12" s="141"/>
      <c r="E12" s="142"/>
      <c r="F12" s="142"/>
      <c r="G12" s="142"/>
      <c r="H12" s="142"/>
      <c r="I12" s="142"/>
      <c r="J12" s="69"/>
      <c r="K12" s="69"/>
      <c r="L12" s="69"/>
      <c r="M12" s="69"/>
      <c r="N12" s="69"/>
      <c r="O12" s="40"/>
    </row>
    <row r="13" spans="1:15" x14ac:dyDescent="0.2">
      <c r="A13" s="43"/>
      <c r="B13" s="43"/>
      <c r="C13" s="43"/>
      <c r="D13" s="43"/>
      <c r="E13" s="281" t="s">
        <v>112</v>
      </c>
      <c r="F13" s="282"/>
      <c r="G13" s="282"/>
      <c r="H13" s="282"/>
      <c r="I13" s="283"/>
      <c r="J13" s="281" t="s">
        <v>113</v>
      </c>
      <c r="K13" s="282"/>
      <c r="L13" s="282"/>
      <c r="M13" s="282"/>
      <c r="N13" s="283"/>
      <c r="O13" s="40"/>
    </row>
    <row r="14" spans="1:15" x14ac:dyDescent="0.2">
      <c r="A14" s="43"/>
      <c r="B14" s="43"/>
      <c r="C14" s="43"/>
      <c r="D14" s="43"/>
      <c r="E14" s="50">
        <f>E1</f>
        <v>2018</v>
      </c>
      <c r="F14" s="50">
        <f>F1</f>
        <v>2019</v>
      </c>
      <c r="G14" s="50">
        <f>G1</f>
        <v>2020</v>
      </c>
      <c r="H14" s="50">
        <f>H1</f>
        <v>2021</v>
      </c>
      <c r="I14" s="50">
        <f>I1</f>
        <v>2022</v>
      </c>
      <c r="J14" s="50">
        <f>E14</f>
        <v>2018</v>
      </c>
      <c r="K14" s="50">
        <f>F14</f>
        <v>2019</v>
      </c>
      <c r="L14" s="50">
        <f>G14</f>
        <v>2020</v>
      </c>
      <c r="M14" s="50">
        <f>H14</f>
        <v>2021</v>
      </c>
      <c r="N14" s="50">
        <f>I14</f>
        <v>2022</v>
      </c>
      <c r="O14" s="40"/>
    </row>
    <row r="15" spans="1:15" x14ac:dyDescent="0.2">
      <c r="A15" s="43"/>
      <c r="B15" s="284" t="s">
        <v>37</v>
      </c>
      <c r="C15" s="285"/>
      <c r="D15" s="286"/>
      <c r="E15" s="49">
        <f>E2</f>
        <v>12</v>
      </c>
      <c r="F15" s="49">
        <v>12</v>
      </c>
      <c r="G15" s="49">
        <v>12</v>
      </c>
      <c r="H15" s="49">
        <v>12</v>
      </c>
      <c r="I15" s="49">
        <v>12</v>
      </c>
      <c r="J15" s="49">
        <f>E15</f>
        <v>12</v>
      </c>
      <c r="K15" s="49">
        <v>12</v>
      </c>
      <c r="L15" s="49">
        <v>12</v>
      </c>
      <c r="M15" s="49">
        <v>12</v>
      </c>
      <c r="N15" s="49">
        <v>12</v>
      </c>
      <c r="O15" s="40"/>
    </row>
    <row r="16" spans="1:15" x14ac:dyDescent="0.2">
      <c r="A16" s="69"/>
      <c r="B16" s="284" t="s">
        <v>24</v>
      </c>
      <c r="C16" s="285"/>
      <c r="D16" s="286"/>
      <c r="E16" s="73" t="str">
        <f>Parameters!E26</f>
        <v>December</v>
      </c>
      <c r="F16" s="73" t="str">
        <f>Parameters!E27</f>
        <v>December</v>
      </c>
      <c r="G16" s="73" t="str">
        <f>Parameters!E28</f>
        <v>December</v>
      </c>
      <c r="H16" s="73" t="str">
        <f>Parameters!E29</f>
        <v>December</v>
      </c>
      <c r="I16" s="73" t="str">
        <f>Parameters!E30</f>
        <v>December</v>
      </c>
      <c r="J16" s="73" t="str">
        <f>E16</f>
        <v>December</v>
      </c>
      <c r="K16" s="73" t="str">
        <f>F16</f>
        <v>December</v>
      </c>
      <c r="L16" s="73" t="str">
        <f>G16</f>
        <v>December</v>
      </c>
      <c r="M16" s="73" t="str">
        <f>H16</f>
        <v>December</v>
      </c>
      <c r="N16" s="73" t="str">
        <f>I16</f>
        <v>December</v>
      </c>
      <c r="O16" s="40"/>
    </row>
    <row r="17" spans="1:15" ht="13.5" thickBot="1" x14ac:dyDescent="0.25">
      <c r="A17" s="61" t="s">
        <v>114</v>
      </c>
      <c r="B17" s="140" t="s">
        <v>111</v>
      </c>
      <c r="C17" s="140" t="s">
        <v>115</v>
      </c>
      <c r="D17" s="140" t="s">
        <v>116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40"/>
    </row>
    <row r="18" spans="1:15" x14ac:dyDescent="0.2">
      <c r="A18" s="57" t="s">
        <v>106</v>
      </c>
      <c r="B18" s="147">
        <f>Staff!E31+Expenses!C40</f>
        <v>0</v>
      </c>
      <c r="C18" s="203">
        <v>5</v>
      </c>
      <c r="D18" s="58">
        <f>E1</f>
        <v>2018</v>
      </c>
      <c r="E18" s="147">
        <f>IF(AND(E$14&gt;=$D18,E$14&lt;$D18+$C18),$B18/$C18,0)</f>
        <v>0</v>
      </c>
      <c r="F18" s="147">
        <f t="shared" ref="F18:I37" si="0">IF(AND(F$14&gt;=$D18,F$14&lt;$D18+$C18),$B18/$C18,0)</f>
        <v>0</v>
      </c>
      <c r="G18" s="147">
        <f t="shared" si="0"/>
        <v>0</v>
      </c>
      <c r="H18" s="147">
        <f t="shared" si="0"/>
        <v>0</v>
      </c>
      <c r="I18" s="147">
        <f t="shared" si="0"/>
        <v>0</v>
      </c>
      <c r="J18" s="147">
        <f t="shared" ref="J18:N37" si="1">IF(J$14=$D18,$B18,0)</f>
        <v>0</v>
      </c>
      <c r="K18" s="147">
        <f t="shared" si="1"/>
        <v>0</v>
      </c>
      <c r="L18" s="147">
        <f t="shared" si="1"/>
        <v>0</v>
      </c>
      <c r="M18" s="147">
        <f t="shared" si="1"/>
        <v>0</v>
      </c>
      <c r="N18" s="147">
        <f t="shared" si="1"/>
        <v>0</v>
      </c>
      <c r="O18" s="40"/>
    </row>
    <row r="19" spans="1:15" x14ac:dyDescent="0.2">
      <c r="A19" s="49" t="s">
        <v>107</v>
      </c>
      <c r="B19" s="201">
        <v>0</v>
      </c>
      <c r="C19" s="204">
        <v>5</v>
      </c>
      <c r="D19" s="12">
        <f>D18</f>
        <v>2018</v>
      </c>
      <c r="E19" s="148">
        <f>IF(AND(E$14&gt;=$D19,E$14&lt;$D19+$C19),$B19/$C19,0)</f>
        <v>0</v>
      </c>
      <c r="F19" s="148">
        <f t="shared" si="0"/>
        <v>0</v>
      </c>
      <c r="G19" s="148">
        <f t="shared" si="0"/>
        <v>0</v>
      </c>
      <c r="H19" s="148">
        <f t="shared" si="0"/>
        <v>0</v>
      </c>
      <c r="I19" s="148">
        <f t="shared" si="0"/>
        <v>0</v>
      </c>
      <c r="J19" s="148">
        <f t="shared" si="1"/>
        <v>0</v>
      </c>
      <c r="K19" s="148">
        <f t="shared" si="1"/>
        <v>0</v>
      </c>
      <c r="L19" s="148">
        <f t="shared" si="1"/>
        <v>0</v>
      </c>
      <c r="M19" s="148">
        <f t="shared" si="1"/>
        <v>0</v>
      </c>
      <c r="N19" s="148">
        <f t="shared" si="1"/>
        <v>0</v>
      </c>
      <c r="O19" s="40"/>
    </row>
    <row r="20" spans="1:15" x14ac:dyDescent="0.2">
      <c r="A20" s="49" t="s">
        <v>108</v>
      </c>
      <c r="B20" s="148">
        <f>B49</f>
        <v>0</v>
      </c>
      <c r="C20" s="204">
        <v>4</v>
      </c>
      <c r="D20" s="12">
        <f>D18</f>
        <v>2018</v>
      </c>
      <c r="E20" s="148">
        <f>IF(AND(E$14&gt;=$D20,E$14&lt;$D20+$C20),$B20/$C20,0)</f>
        <v>0</v>
      </c>
      <c r="F20" s="148">
        <f t="shared" si="0"/>
        <v>0</v>
      </c>
      <c r="G20" s="148">
        <f t="shared" si="0"/>
        <v>0</v>
      </c>
      <c r="H20" s="148">
        <f t="shared" si="0"/>
        <v>0</v>
      </c>
      <c r="I20" s="148">
        <f t="shared" si="0"/>
        <v>0</v>
      </c>
      <c r="J20" s="148">
        <f t="shared" si="1"/>
        <v>0</v>
      </c>
      <c r="K20" s="148">
        <f t="shared" si="1"/>
        <v>0</v>
      </c>
      <c r="L20" s="148">
        <f t="shared" si="1"/>
        <v>0</v>
      </c>
      <c r="M20" s="148">
        <f t="shared" si="1"/>
        <v>0</v>
      </c>
      <c r="N20" s="148">
        <f t="shared" si="1"/>
        <v>0</v>
      </c>
      <c r="O20" s="40"/>
    </row>
    <row r="21" spans="1:15" ht="13.5" thickBot="1" x14ac:dyDescent="0.25">
      <c r="A21" s="59" t="s">
        <v>109</v>
      </c>
      <c r="B21" s="200">
        <v>0</v>
      </c>
      <c r="C21" s="205">
        <v>5</v>
      </c>
      <c r="D21" s="60">
        <f>D18</f>
        <v>2018</v>
      </c>
      <c r="E21" s="149">
        <f>IF(AND(E$14&gt;=$D21,E$14&lt;$D21+$C21),$B21/$C21,0)</f>
        <v>0</v>
      </c>
      <c r="F21" s="149">
        <f t="shared" si="0"/>
        <v>0</v>
      </c>
      <c r="G21" s="149">
        <f t="shared" si="0"/>
        <v>0</v>
      </c>
      <c r="H21" s="149">
        <f t="shared" si="0"/>
        <v>0</v>
      </c>
      <c r="I21" s="149">
        <f t="shared" si="0"/>
        <v>0</v>
      </c>
      <c r="J21" s="149">
        <f t="shared" si="1"/>
        <v>0</v>
      </c>
      <c r="K21" s="149">
        <f t="shared" si="1"/>
        <v>0</v>
      </c>
      <c r="L21" s="149">
        <f t="shared" si="1"/>
        <v>0</v>
      </c>
      <c r="M21" s="149">
        <f t="shared" si="1"/>
        <v>0</v>
      </c>
      <c r="N21" s="149">
        <f t="shared" si="1"/>
        <v>0</v>
      </c>
      <c r="O21" s="40"/>
    </row>
    <row r="22" spans="1:15" x14ac:dyDescent="0.2">
      <c r="A22" s="57" t="s">
        <v>106</v>
      </c>
      <c r="B22" s="150">
        <f>Staff!H31+Expenses!D40</f>
        <v>0</v>
      </c>
      <c r="C22" s="206">
        <v>5</v>
      </c>
      <c r="D22" s="56">
        <f>F1</f>
        <v>2019</v>
      </c>
      <c r="E22" s="150">
        <f t="shared" ref="E22:E37" si="2">IF(AND(E$14&gt;=$D22,E$14&lt;$D22+$C22),$B22/$C22,0)</f>
        <v>0</v>
      </c>
      <c r="F22" s="150">
        <f t="shared" si="0"/>
        <v>0</v>
      </c>
      <c r="G22" s="150">
        <f t="shared" si="0"/>
        <v>0</v>
      </c>
      <c r="H22" s="150">
        <f t="shared" si="0"/>
        <v>0</v>
      </c>
      <c r="I22" s="150">
        <f t="shared" si="0"/>
        <v>0</v>
      </c>
      <c r="J22" s="150">
        <f t="shared" si="1"/>
        <v>0</v>
      </c>
      <c r="K22" s="150">
        <f t="shared" si="1"/>
        <v>0</v>
      </c>
      <c r="L22" s="150">
        <f t="shared" si="1"/>
        <v>0</v>
      </c>
      <c r="M22" s="150">
        <f t="shared" si="1"/>
        <v>0</v>
      </c>
      <c r="N22" s="150">
        <f t="shared" si="1"/>
        <v>0</v>
      </c>
      <c r="O22" s="40"/>
    </row>
    <row r="23" spans="1:15" x14ac:dyDescent="0.2">
      <c r="A23" s="49" t="s">
        <v>107</v>
      </c>
      <c r="B23" s="201"/>
      <c r="C23" s="204">
        <v>5</v>
      </c>
      <c r="D23" s="12">
        <f>D22</f>
        <v>2019</v>
      </c>
      <c r="E23" s="148">
        <f t="shared" si="2"/>
        <v>0</v>
      </c>
      <c r="F23" s="148">
        <f t="shared" si="0"/>
        <v>0</v>
      </c>
      <c r="G23" s="148">
        <f t="shared" si="0"/>
        <v>0</v>
      </c>
      <c r="H23" s="148">
        <f t="shared" si="0"/>
        <v>0</v>
      </c>
      <c r="I23" s="148">
        <f t="shared" si="0"/>
        <v>0</v>
      </c>
      <c r="J23" s="148">
        <f t="shared" si="1"/>
        <v>0</v>
      </c>
      <c r="K23" s="148">
        <f t="shared" si="1"/>
        <v>0</v>
      </c>
      <c r="L23" s="148">
        <f t="shared" si="1"/>
        <v>0</v>
      </c>
      <c r="M23" s="148">
        <f t="shared" si="1"/>
        <v>0</v>
      </c>
      <c r="N23" s="148">
        <f t="shared" si="1"/>
        <v>0</v>
      </c>
      <c r="O23" s="40"/>
    </row>
    <row r="24" spans="1:15" x14ac:dyDescent="0.2">
      <c r="A24" s="49" t="s">
        <v>108</v>
      </c>
      <c r="B24" s="148">
        <f>C49</f>
        <v>0</v>
      </c>
      <c r="C24" s="204">
        <v>4</v>
      </c>
      <c r="D24" s="12">
        <f>D22</f>
        <v>2019</v>
      </c>
      <c r="E24" s="148">
        <f t="shared" si="2"/>
        <v>0</v>
      </c>
      <c r="F24" s="148">
        <f t="shared" si="0"/>
        <v>0</v>
      </c>
      <c r="G24" s="148">
        <f t="shared" si="0"/>
        <v>0</v>
      </c>
      <c r="H24" s="148">
        <f t="shared" si="0"/>
        <v>0</v>
      </c>
      <c r="I24" s="148">
        <f t="shared" si="0"/>
        <v>0</v>
      </c>
      <c r="J24" s="148">
        <f t="shared" si="1"/>
        <v>0</v>
      </c>
      <c r="K24" s="148">
        <f t="shared" si="1"/>
        <v>0</v>
      </c>
      <c r="L24" s="148">
        <f t="shared" si="1"/>
        <v>0</v>
      </c>
      <c r="M24" s="148">
        <f t="shared" si="1"/>
        <v>0</v>
      </c>
      <c r="N24" s="148">
        <f t="shared" si="1"/>
        <v>0</v>
      </c>
      <c r="O24" s="40"/>
    </row>
    <row r="25" spans="1:15" ht="13.5" thickBot="1" x14ac:dyDescent="0.25">
      <c r="A25" s="59" t="s">
        <v>109</v>
      </c>
      <c r="B25" s="202"/>
      <c r="C25" s="207">
        <v>5</v>
      </c>
      <c r="D25" s="62">
        <f>D22</f>
        <v>2019</v>
      </c>
      <c r="E25" s="151">
        <f t="shared" si="2"/>
        <v>0</v>
      </c>
      <c r="F25" s="151">
        <f t="shared" si="0"/>
        <v>0</v>
      </c>
      <c r="G25" s="151">
        <f t="shared" si="0"/>
        <v>0</v>
      </c>
      <c r="H25" s="151">
        <f t="shared" si="0"/>
        <v>0</v>
      </c>
      <c r="I25" s="151">
        <f t="shared" si="0"/>
        <v>0</v>
      </c>
      <c r="J25" s="151">
        <f t="shared" si="1"/>
        <v>0</v>
      </c>
      <c r="K25" s="151">
        <f t="shared" si="1"/>
        <v>0</v>
      </c>
      <c r="L25" s="151">
        <f t="shared" si="1"/>
        <v>0</v>
      </c>
      <c r="M25" s="151">
        <f t="shared" si="1"/>
        <v>0</v>
      </c>
      <c r="N25" s="151">
        <f t="shared" si="1"/>
        <v>0</v>
      </c>
      <c r="O25" s="40"/>
    </row>
    <row r="26" spans="1:15" x14ac:dyDescent="0.2">
      <c r="A26" s="57" t="s">
        <v>106</v>
      </c>
      <c r="B26" s="147">
        <f>Staff!K31+Expenses!E40</f>
        <v>0</v>
      </c>
      <c r="C26" s="203">
        <v>5</v>
      </c>
      <c r="D26" s="58">
        <f>G1</f>
        <v>2020</v>
      </c>
      <c r="E26" s="147">
        <f t="shared" si="2"/>
        <v>0</v>
      </c>
      <c r="F26" s="147">
        <f t="shared" si="0"/>
        <v>0</v>
      </c>
      <c r="G26" s="147">
        <f t="shared" si="0"/>
        <v>0</v>
      </c>
      <c r="H26" s="147">
        <f t="shared" si="0"/>
        <v>0</v>
      </c>
      <c r="I26" s="147">
        <f t="shared" si="0"/>
        <v>0</v>
      </c>
      <c r="J26" s="147">
        <f t="shared" si="1"/>
        <v>0</v>
      </c>
      <c r="K26" s="147">
        <f t="shared" si="1"/>
        <v>0</v>
      </c>
      <c r="L26" s="147">
        <f t="shared" si="1"/>
        <v>0</v>
      </c>
      <c r="M26" s="147">
        <f t="shared" si="1"/>
        <v>0</v>
      </c>
      <c r="N26" s="147">
        <f t="shared" si="1"/>
        <v>0</v>
      </c>
      <c r="O26" s="40"/>
    </row>
    <row r="27" spans="1:15" x14ac:dyDescent="0.2">
      <c r="A27" s="49" t="s">
        <v>107</v>
      </c>
      <c r="B27" s="201">
        <v>0</v>
      </c>
      <c r="C27" s="204">
        <v>5</v>
      </c>
      <c r="D27" s="12">
        <f>D26</f>
        <v>2020</v>
      </c>
      <c r="E27" s="148">
        <f t="shared" si="2"/>
        <v>0</v>
      </c>
      <c r="F27" s="148">
        <f t="shared" si="0"/>
        <v>0</v>
      </c>
      <c r="G27" s="148">
        <f t="shared" si="0"/>
        <v>0</v>
      </c>
      <c r="H27" s="148">
        <f t="shared" si="0"/>
        <v>0</v>
      </c>
      <c r="I27" s="148">
        <f t="shared" si="0"/>
        <v>0</v>
      </c>
      <c r="J27" s="148">
        <f t="shared" si="1"/>
        <v>0</v>
      </c>
      <c r="K27" s="148">
        <f t="shared" si="1"/>
        <v>0</v>
      </c>
      <c r="L27" s="148">
        <f t="shared" si="1"/>
        <v>0</v>
      </c>
      <c r="M27" s="148">
        <f t="shared" si="1"/>
        <v>0</v>
      </c>
      <c r="N27" s="148">
        <f t="shared" si="1"/>
        <v>0</v>
      </c>
      <c r="O27" s="40"/>
    </row>
    <row r="28" spans="1:15" x14ac:dyDescent="0.2">
      <c r="A28" s="49" t="s">
        <v>108</v>
      </c>
      <c r="B28" s="148">
        <f>D49</f>
        <v>0</v>
      </c>
      <c r="C28" s="204">
        <v>4</v>
      </c>
      <c r="D28" s="12">
        <f>D26</f>
        <v>2020</v>
      </c>
      <c r="E28" s="148">
        <f t="shared" si="2"/>
        <v>0</v>
      </c>
      <c r="F28" s="148">
        <f t="shared" si="0"/>
        <v>0</v>
      </c>
      <c r="G28" s="148">
        <f t="shared" si="0"/>
        <v>0</v>
      </c>
      <c r="H28" s="148">
        <f t="shared" si="0"/>
        <v>0</v>
      </c>
      <c r="I28" s="148">
        <f t="shared" si="0"/>
        <v>0</v>
      </c>
      <c r="J28" s="148">
        <f t="shared" si="1"/>
        <v>0</v>
      </c>
      <c r="K28" s="148">
        <f t="shared" si="1"/>
        <v>0</v>
      </c>
      <c r="L28" s="148">
        <f t="shared" si="1"/>
        <v>0</v>
      </c>
      <c r="M28" s="148">
        <f t="shared" si="1"/>
        <v>0</v>
      </c>
      <c r="N28" s="148">
        <f t="shared" si="1"/>
        <v>0</v>
      </c>
      <c r="O28" s="40"/>
    </row>
    <row r="29" spans="1:15" ht="13.5" thickBot="1" x14ac:dyDescent="0.25">
      <c r="A29" s="59" t="s">
        <v>109</v>
      </c>
      <c r="B29" s="200">
        <v>0</v>
      </c>
      <c r="C29" s="205">
        <v>5</v>
      </c>
      <c r="D29" s="60">
        <f>D26</f>
        <v>2020</v>
      </c>
      <c r="E29" s="149">
        <f t="shared" si="2"/>
        <v>0</v>
      </c>
      <c r="F29" s="149">
        <f t="shared" si="0"/>
        <v>0</v>
      </c>
      <c r="G29" s="149">
        <f t="shared" si="0"/>
        <v>0</v>
      </c>
      <c r="H29" s="149">
        <f t="shared" si="0"/>
        <v>0</v>
      </c>
      <c r="I29" s="149">
        <f t="shared" si="0"/>
        <v>0</v>
      </c>
      <c r="J29" s="149">
        <f t="shared" si="1"/>
        <v>0</v>
      </c>
      <c r="K29" s="149">
        <f t="shared" si="1"/>
        <v>0</v>
      </c>
      <c r="L29" s="149">
        <f t="shared" si="1"/>
        <v>0</v>
      </c>
      <c r="M29" s="149">
        <f t="shared" si="1"/>
        <v>0</v>
      </c>
      <c r="N29" s="149">
        <f t="shared" si="1"/>
        <v>0</v>
      </c>
      <c r="O29" s="40"/>
    </row>
    <row r="30" spans="1:15" x14ac:dyDescent="0.2">
      <c r="A30" s="57" t="s">
        <v>106</v>
      </c>
      <c r="B30" s="150">
        <f>Staff!N31+Expenses!F40</f>
        <v>0</v>
      </c>
      <c r="C30" s="206">
        <v>5</v>
      </c>
      <c r="D30" s="56">
        <f>H1</f>
        <v>2021</v>
      </c>
      <c r="E30" s="150">
        <f t="shared" si="2"/>
        <v>0</v>
      </c>
      <c r="F30" s="150">
        <f t="shared" si="0"/>
        <v>0</v>
      </c>
      <c r="G30" s="150">
        <f t="shared" si="0"/>
        <v>0</v>
      </c>
      <c r="H30" s="150">
        <f t="shared" si="0"/>
        <v>0</v>
      </c>
      <c r="I30" s="150">
        <f t="shared" si="0"/>
        <v>0</v>
      </c>
      <c r="J30" s="150">
        <f t="shared" si="1"/>
        <v>0</v>
      </c>
      <c r="K30" s="150">
        <f t="shared" si="1"/>
        <v>0</v>
      </c>
      <c r="L30" s="150">
        <f t="shared" si="1"/>
        <v>0</v>
      </c>
      <c r="M30" s="150">
        <f t="shared" si="1"/>
        <v>0</v>
      </c>
      <c r="N30" s="150">
        <f t="shared" si="1"/>
        <v>0</v>
      </c>
      <c r="O30" s="40"/>
    </row>
    <row r="31" spans="1:15" x14ac:dyDescent="0.2">
      <c r="A31" s="49" t="s">
        <v>107</v>
      </c>
      <c r="B31" s="201">
        <v>0</v>
      </c>
      <c r="C31" s="204">
        <v>5</v>
      </c>
      <c r="D31" s="12">
        <f>D30</f>
        <v>2021</v>
      </c>
      <c r="E31" s="148">
        <f t="shared" si="2"/>
        <v>0</v>
      </c>
      <c r="F31" s="148">
        <f t="shared" si="0"/>
        <v>0</v>
      </c>
      <c r="G31" s="148">
        <f t="shared" si="0"/>
        <v>0</v>
      </c>
      <c r="H31" s="148">
        <f t="shared" si="0"/>
        <v>0</v>
      </c>
      <c r="I31" s="148">
        <f t="shared" si="0"/>
        <v>0</v>
      </c>
      <c r="J31" s="148">
        <f t="shared" si="1"/>
        <v>0</v>
      </c>
      <c r="K31" s="148">
        <f t="shared" si="1"/>
        <v>0</v>
      </c>
      <c r="L31" s="148">
        <f t="shared" si="1"/>
        <v>0</v>
      </c>
      <c r="M31" s="148">
        <f t="shared" si="1"/>
        <v>0</v>
      </c>
      <c r="N31" s="148">
        <f t="shared" si="1"/>
        <v>0</v>
      </c>
      <c r="O31" s="40"/>
    </row>
    <row r="32" spans="1:15" x14ac:dyDescent="0.2">
      <c r="A32" s="49" t="s">
        <v>108</v>
      </c>
      <c r="B32" s="148">
        <f>E49</f>
        <v>0</v>
      </c>
      <c r="C32" s="204">
        <v>4</v>
      </c>
      <c r="D32" s="12">
        <f>D30</f>
        <v>2021</v>
      </c>
      <c r="E32" s="148">
        <f t="shared" si="2"/>
        <v>0</v>
      </c>
      <c r="F32" s="148">
        <f t="shared" si="0"/>
        <v>0</v>
      </c>
      <c r="G32" s="148">
        <f t="shared" si="0"/>
        <v>0</v>
      </c>
      <c r="H32" s="148">
        <f t="shared" si="0"/>
        <v>0</v>
      </c>
      <c r="I32" s="148">
        <f t="shared" si="0"/>
        <v>0</v>
      </c>
      <c r="J32" s="148">
        <f t="shared" si="1"/>
        <v>0</v>
      </c>
      <c r="K32" s="148">
        <f t="shared" si="1"/>
        <v>0</v>
      </c>
      <c r="L32" s="148">
        <f t="shared" si="1"/>
        <v>0</v>
      </c>
      <c r="M32" s="148">
        <f t="shared" si="1"/>
        <v>0</v>
      </c>
      <c r="N32" s="148">
        <f t="shared" si="1"/>
        <v>0</v>
      </c>
      <c r="O32" s="40"/>
    </row>
    <row r="33" spans="1:15" ht="13.5" thickBot="1" x14ac:dyDescent="0.25">
      <c r="A33" s="59" t="s">
        <v>109</v>
      </c>
      <c r="B33" s="202">
        <v>0</v>
      </c>
      <c r="C33" s="207">
        <v>5</v>
      </c>
      <c r="D33" s="62">
        <f>D30</f>
        <v>2021</v>
      </c>
      <c r="E33" s="151">
        <f t="shared" si="2"/>
        <v>0</v>
      </c>
      <c r="F33" s="151">
        <f t="shared" si="0"/>
        <v>0</v>
      </c>
      <c r="G33" s="151">
        <f t="shared" si="0"/>
        <v>0</v>
      </c>
      <c r="H33" s="151">
        <f t="shared" si="0"/>
        <v>0</v>
      </c>
      <c r="I33" s="151">
        <f t="shared" si="0"/>
        <v>0</v>
      </c>
      <c r="J33" s="151">
        <f t="shared" si="1"/>
        <v>0</v>
      </c>
      <c r="K33" s="151">
        <f t="shared" si="1"/>
        <v>0</v>
      </c>
      <c r="L33" s="151">
        <f t="shared" si="1"/>
        <v>0</v>
      </c>
      <c r="M33" s="151">
        <f t="shared" si="1"/>
        <v>0</v>
      </c>
      <c r="N33" s="151">
        <f t="shared" si="1"/>
        <v>0</v>
      </c>
      <c r="O33" s="40"/>
    </row>
    <row r="34" spans="1:15" x14ac:dyDescent="0.2">
      <c r="A34" s="57" t="s">
        <v>106</v>
      </c>
      <c r="B34" s="147">
        <f>Staff!Q31+Expenses!G40</f>
        <v>0</v>
      </c>
      <c r="C34" s="203">
        <v>5</v>
      </c>
      <c r="D34" s="58">
        <f>I1</f>
        <v>2022</v>
      </c>
      <c r="E34" s="147">
        <f t="shared" si="2"/>
        <v>0</v>
      </c>
      <c r="F34" s="147">
        <f t="shared" si="0"/>
        <v>0</v>
      </c>
      <c r="G34" s="147">
        <f t="shared" si="0"/>
        <v>0</v>
      </c>
      <c r="H34" s="147">
        <f t="shared" si="0"/>
        <v>0</v>
      </c>
      <c r="I34" s="147">
        <f t="shared" si="0"/>
        <v>0</v>
      </c>
      <c r="J34" s="147">
        <f t="shared" si="1"/>
        <v>0</v>
      </c>
      <c r="K34" s="147">
        <f t="shared" si="1"/>
        <v>0</v>
      </c>
      <c r="L34" s="147">
        <f t="shared" si="1"/>
        <v>0</v>
      </c>
      <c r="M34" s="147">
        <f t="shared" si="1"/>
        <v>0</v>
      </c>
      <c r="N34" s="147">
        <f t="shared" si="1"/>
        <v>0</v>
      </c>
      <c r="O34" s="40"/>
    </row>
    <row r="35" spans="1:15" x14ac:dyDescent="0.2">
      <c r="A35" s="49" t="s">
        <v>107</v>
      </c>
      <c r="B35" s="201">
        <v>0</v>
      </c>
      <c r="C35" s="204">
        <v>5</v>
      </c>
      <c r="D35" s="12">
        <f>D34</f>
        <v>2022</v>
      </c>
      <c r="E35" s="148">
        <f t="shared" si="2"/>
        <v>0</v>
      </c>
      <c r="F35" s="148">
        <f t="shared" si="0"/>
        <v>0</v>
      </c>
      <c r="G35" s="148">
        <f t="shared" si="0"/>
        <v>0</v>
      </c>
      <c r="H35" s="148">
        <f t="shared" si="0"/>
        <v>0</v>
      </c>
      <c r="I35" s="148">
        <f t="shared" si="0"/>
        <v>0</v>
      </c>
      <c r="J35" s="148">
        <f t="shared" si="1"/>
        <v>0</v>
      </c>
      <c r="K35" s="148">
        <f t="shared" si="1"/>
        <v>0</v>
      </c>
      <c r="L35" s="148">
        <f t="shared" si="1"/>
        <v>0</v>
      </c>
      <c r="M35" s="148">
        <f t="shared" si="1"/>
        <v>0</v>
      </c>
      <c r="N35" s="148">
        <f t="shared" si="1"/>
        <v>0</v>
      </c>
      <c r="O35" s="40"/>
    </row>
    <row r="36" spans="1:15" x14ac:dyDescent="0.2">
      <c r="A36" s="49" t="s">
        <v>108</v>
      </c>
      <c r="B36" s="148">
        <f>F49</f>
        <v>0</v>
      </c>
      <c r="C36" s="204">
        <v>4</v>
      </c>
      <c r="D36" s="12">
        <f>D34</f>
        <v>2022</v>
      </c>
      <c r="E36" s="148">
        <f t="shared" si="2"/>
        <v>0</v>
      </c>
      <c r="F36" s="148">
        <f t="shared" si="0"/>
        <v>0</v>
      </c>
      <c r="G36" s="148">
        <f t="shared" si="0"/>
        <v>0</v>
      </c>
      <c r="H36" s="148">
        <f t="shared" si="0"/>
        <v>0</v>
      </c>
      <c r="I36" s="148">
        <f t="shared" si="0"/>
        <v>0</v>
      </c>
      <c r="J36" s="148">
        <f t="shared" si="1"/>
        <v>0</v>
      </c>
      <c r="K36" s="148">
        <f t="shared" si="1"/>
        <v>0</v>
      </c>
      <c r="L36" s="148">
        <f t="shared" si="1"/>
        <v>0</v>
      </c>
      <c r="M36" s="148">
        <f t="shared" si="1"/>
        <v>0</v>
      </c>
      <c r="N36" s="148">
        <f t="shared" si="1"/>
        <v>0</v>
      </c>
      <c r="O36" s="40"/>
    </row>
    <row r="37" spans="1:15" ht="13.5" thickBot="1" x14ac:dyDescent="0.25">
      <c r="A37" s="59" t="s">
        <v>109</v>
      </c>
      <c r="B37" s="200">
        <v>0</v>
      </c>
      <c r="C37" s="205">
        <v>5</v>
      </c>
      <c r="D37" s="60">
        <f>D34</f>
        <v>2022</v>
      </c>
      <c r="E37" s="149">
        <f t="shared" si="2"/>
        <v>0</v>
      </c>
      <c r="F37" s="149">
        <f t="shared" si="0"/>
        <v>0</v>
      </c>
      <c r="G37" s="149">
        <f t="shared" si="0"/>
        <v>0</v>
      </c>
      <c r="H37" s="149">
        <f t="shared" si="0"/>
        <v>0</v>
      </c>
      <c r="I37" s="149">
        <f t="shared" si="0"/>
        <v>0</v>
      </c>
      <c r="J37" s="149">
        <f t="shared" si="1"/>
        <v>0</v>
      </c>
      <c r="K37" s="149">
        <f t="shared" si="1"/>
        <v>0</v>
      </c>
      <c r="L37" s="149">
        <f t="shared" si="1"/>
        <v>0</v>
      </c>
      <c r="M37" s="149">
        <f t="shared" si="1"/>
        <v>0</v>
      </c>
      <c r="N37" s="149">
        <f t="shared" si="1"/>
        <v>0</v>
      </c>
      <c r="O37" s="40"/>
    </row>
    <row r="38" spans="1:15" x14ac:dyDescent="0.2">
      <c r="A38" s="179"/>
      <c r="B38" s="91"/>
      <c r="C38" s="63"/>
      <c r="D38" s="64" t="s">
        <v>18</v>
      </c>
      <c r="E38" s="150">
        <f t="shared" ref="E38:N38" si="3">SUM(E18:E37)</f>
        <v>0</v>
      </c>
      <c r="F38" s="150">
        <f t="shared" si="3"/>
        <v>0</v>
      </c>
      <c r="G38" s="150">
        <f t="shared" si="3"/>
        <v>0</v>
      </c>
      <c r="H38" s="150">
        <f t="shared" si="3"/>
        <v>0</v>
      </c>
      <c r="I38" s="150">
        <f t="shared" si="3"/>
        <v>0</v>
      </c>
      <c r="J38" s="150">
        <f t="shared" si="3"/>
        <v>0</v>
      </c>
      <c r="K38" s="150">
        <f t="shared" si="3"/>
        <v>0</v>
      </c>
      <c r="L38" s="150">
        <f t="shared" si="3"/>
        <v>0</v>
      </c>
      <c r="M38" s="150">
        <f t="shared" si="3"/>
        <v>0</v>
      </c>
      <c r="N38" s="150">
        <f t="shared" si="3"/>
        <v>0</v>
      </c>
      <c r="O38" s="40"/>
    </row>
    <row r="39" spans="1:15" x14ac:dyDescent="0.2">
      <c r="A39" s="5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2">
      <c r="A40" s="190" t="s">
        <v>117</v>
      </c>
      <c r="B40" s="191"/>
      <c r="C40" s="191"/>
      <c r="D40" s="191"/>
      <c r="E40" s="191"/>
      <c r="F40" s="192"/>
    </row>
    <row r="41" spans="1:15" x14ac:dyDescent="0.2">
      <c r="A41" s="49" t="s">
        <v>108</v>
      </c>
      <c r="B41" s="188"/>
      <c r="C41" s="189"/>
      <c r="D41" s="193"/>
      <c r="E41" s="194"/>
      <c r="F41" s="195"/>
    </row>
    <row r="42" spans="1:15" x14ac:dyDescent="0.2">
      <c r="A42" s="187"/>
      <c r="B42" s="196">
        <f>E1</f>
        <v>2018</v>
      </c>
      <c r="C42" s="196">
        <f>F1</f>
        <v>2019</v>
      </c>
      <c r="D42" s="196">
        <f>G1</f>
        <v>2020</v>
      </c>
      <c r="E42" s="196">
        <f>H1</f>
        <v>2021</v>
      </c>
      <c r="F42" s="196">
        <f>I1</f>
        <v>2022</v>
      </c>
    </row>
    <row r="43" spans="1:15" x14ac:dyDescent="0.2">
      <c r="A43" s="239"/>
      <c r="B43" s="208">
        <v>0</v>
      </c>
      <c r="C43" s="208">
        <v>0</v>
      </c>
      <c r="D43" s="208">
        <v>0</v>
      </c>
      <c r="E43" s="208">
        <v>0</v>
      </c>
      <c r="F43" s="208">
        <v>0</v>
      </c>
    </row>
    <row r="44" spans="1:15" x14ac:dyDescent="0.2">
      <c r="A44" s="239"/>
      <c r="B44" s="208">
        <v>0</v>
      </c>
      <c r="C44" s="208">
        <v>0</v>
      </c>
      <c r="D44" s="208"/>
      <c r="E44" s="208">
        <v>0</v>
      </c>
      <c r="F44" s="208">
        <v>0</v>
      </c>
    </row>
    <row r="45" spans="1:15" x14ac:dyDescent="0.2">
      <c r="A45" s="239"/>
      <c r="B45" s="208">
        <v>0</v>
      </c>
      <c r="C45" s="208">
        <v>0</v>
      </c>
      <c r="D45" s="208">
        <v>0</v>
      </c>
      <c r="E45" s="208">
        <v>0</v>
      </c>
      <c r="F45" s="208">
        <v>0</v>
      </c>
    </row>
    <row r="46" spans="1:15" x14ac:dyDescent="0.2">
      <c r="A46" s="209"/>
      <c r="B46" s="208">
        <v>0</v>
      </c>
      <c r="C46" s="208">
        <v>0</v>
      </c>
      <c r="D46" s="208">
        <v>0</v>
      </c>
      <c r="E46" s="208">
        <v>0</v>
      </c>
      <c r="F46" s="208">
        <v>0</v>
      </c>
    </row>
    <row r="47" spans="1:15" x14ac:dyDescent="0.2">
      <c r="A47" s="209"/>
      <c r="B47" s="208">
        <v>0</v>
      </c>
      <c r="C47" s="208">
        <v>0</v>
      </c>
      <c r="D47" s="208">
        <v>0</v>
      </c>
      <c r="E47" s="208">
        <v>0</v>
      </c>
      <c r="F47" s="208">
        <v>0</v>
      </c>
    </row>
    <row r="48" spans="1:15" x14ac:dyDescent="0.2">
      <c r="A48" s="208"/>
      <c r="B48" s="208">
        <v>0</v>
      </c>
      <c r="C48" s="208">
        <v>0</v>
      </c>
      <c r="D48" s="208">
        <v>0</v>
      </c>
      <c r="E48" s="208">
        <v>0</v>
      </c>
      <c r="F48" s="208">
        <v>0</v>
      </c>
    </row>
    <row r="49" spans="1:6" x14ac:dyDescent="0.2">
      <c r="A49" s="187"/>
      <c r="B49" s="187">
        <f>SUM(B43:B48)</f>
        <v>0</v>
      </c>
      <c r="C49" s="187">
        <f>SUM(C43:C48)</f>
        <v>0</v>
      </c>
      <c r="D49" s="187">
        <f>SUM(D43:D48)</f>
        <v>0</v>
      </c>
      <c r="E49" s="187">
        <f>SUM(E43:E48)</f>
        <v>0</v>
      </c>
      <c r="F49" s="187">
        <f>SUM(F43:F48)</f>
        <v>0</v>
      </c>
    </row>
  </sheetData>
  <mergeCells count="15">
    <mergeCell ref="B1:D1"/>
    <mergeCell ref="B7:D7"/>
    <mergeCell ref="B4:D4"/>
    <mergeCell ref="B2:D2"/>
    <mergeCell ref="B5:D5"/>
    <mergeCell ref="J13:N13"/>
    <mergeCell ref="B16:D16"/>
    <mergeCell ref="E6:I6"/>
    <mergeCell ref="B15:D15"/>
    <mergeCell ref="B8:D8"/>
    <mergeCell ref="B9:D9"/>
    <mergeCell ref="B10:D10"/>
    <mergeCell ref="B11:D11"/>
    <mergeCell ref="E13:I13"/>
    <mergeCell ref="B6:D6"/>
  </mergeCells>
  <phoneticPr fontId="0" type="noConversion"/>
  <pageMargins left="0.74803149606299213" right="0.39370078740157483" top="0.98425196850393704" bottom="0.78740157480314965" header="0.51181102362204722" footer="0.31496062992125984"/>
  <pageSetup paperSize="9" scale="76" orientation="landscape" r:id="rId1"/>
  <headerFooter alignWithMargins="0">
    <oddHeader>&amp;LBUSINESSOULU&amp;CInvestments&amp;RFinancial Forecasting Tool</oddHeader>
    <oddFooter>&amp;LFor the use of BusinessOulu only&amp;RInvestments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Normal="100" workbookViewId="0">
      <selection activeCell="B5" sqref="B5"/>
    </sheetView>
  </sheetViews>
  <sheetFormatPr defaultRowHeight="12.75" x14ac:dyDescent="0.2"/>
  <cols>
    <col min="1" max="1" width="43" style="1" customWidth="1"/>
    <col min="2" max="10" width="10.7109375" style="1" customWidth="1"/>
    <col min="11" max="11" width="12.7109375" style="1" customWidth="1"/>
    <col min="12" max="12" width="10.7109375" style="1" customWidth="1"/>
    <col min="13" max="16384" width="9.140625" style="1"/>
  </cols>
  <sheetData>
    <row r="1" spans="1:16" x14ac:dyDescent="0.2">
      <c r="A1" s="74" t="str">
        <f>Parameters!B3</f>
        <v>Company Ltd.</v>
      </c>
      <c r="B1" s="231" t="s">
        <v>21</v>
      </c>
      <c r="C1" s="231" t="s">
        <v>21</v>
      </c>
      <c r="D1" s="231" t="s">
        <v>21</v>
      </c>
      <c r="E1" s="231" t="s">
        <v>21</v>
      </c>
      <c r="F1" s="231" t="s">
        <v>21</v>
      </c>
      <c r="G1" s="95"/>
    </row>
    <row r="2" spans="1:16" x14ac:dyDescent="0.2">
      <c r="A2" s="231" t="s">
        <v>36</v>
      </c>
      <c r="B2" s="96">
        <f>Parameters!B26</f>
        <v>2018</v>
      </c>
      <c r="C2" s="96">
        <f>Parameters!B27</f>
        <v>2019</v>
      </c>
      <c r="D2" s="96">
        <f>Parameters!B28</f>
        <v>2020</v>
      </c>
      <c r="E2" s="96">
        <f>Parameters!B29</f>
        <v>2021</v>
      </c>
      <c r="F2" s="96">
        <f>Parameters!B30</f>
        <v>2022</v>
      </c>
      <c r="G2" s="95"/>
      <c r="K2"/>
      <c r="L2"/>
      <c r="M2"/>
      <c r="N2"/>
      <c r="O2"/>
      <c r="P2"/>
    </row>
    <row r="3" spans="1:16" x14ac:dyDescent="0.2">
      <c r="A3" s="231" t="s">
        <v>147</v>
      </c>
      <c r="B3" s="94">
        <f>Parameters!C26</f>
        <v>12</v>
      </c>
      <c r="C3" s="94">
        <v>12</v>
      </c>
      <c r="D3" s="94">
        <v>12</v>
      </c>
      <c r="E3" s="94">
        <v>12</v>
      </c>
      <c r="F3" s="94">
        <v>12</v>
      </c>
      <c r="G3" s="95"/>
      <c r="K3"/>
      <c r="L3"/>
      <c r="M3"/>
      <c r="N3"/>
      <c r="O3"/>
      <c r="P3"/>
    </row>
    <row r="4" spans="1:16" x14ac:dyDescent="0.2">
      <c r="A4" s="231" t="s">
        <v>24</v>
      </c>
      <c r="B4" s="94" t="str">
        <f>Parameters!E26</f>
        <v>December</v>
      </c>
      <c r="C4" s="94" t="str">
        <f>Parameters!E27</f>
        <v>December</v>
      </c>
      <c r="D4" s="94" t="str">
        <f>Parameters!E28</f>
        <v>December</v>
      </c>
      <c r="E4" s="94" t="str">
        <f>Parameters!E29</f>
        <v>December</v>
      </c>
      <c r="F4" s="94" t="str">
        <f>Parameters!E30</f>
        <v>December</v>
      </c>
      <c r="G4" s="95"/>
      <c r="K4"/>
      <c r="L4"/>
      <c r="M4"/>
      <c r="N4"/>
      <c r="O4"/>
      <c r="P4"/>
    </row>
    <row r="5" spans="1:16" x14ac:dyDescent="0.2">
      <c r="A5" s="49" t="s">
        <v>260</v>
      </c>
      <c r="B5" s="134">
        <f>'Income statement and balance '!B35+Sales!C5-'Income statement and balance '!C35+'Income statement and balance '!C8</f>
        <v>0</v>
      </c>
      <c r="C5" s="134">
        <f>'Income statement and balance '!C35+Sales!D5-'Income statement and balance '!D35+'Income statement and balance '!D8</f>
        <v>0</v>
      </c>
      <c r="D5" s="134">
        <f>'Income statement and balance '!D35+Sales!E5-'Income statement and balance '!E35+'Income statement and balance '!E8</f>
        <v>0</v>
      </c>
      <c r="E5" s="134">
        <f>'Income statement and balance '!E35+Sales!F5-'Income statement and balance '!F35+'Income statement and balance '!F8</f>
        <v>0</v>
      </c>
      <c r="F5" s="134">
        <f>'Income statement and balance '!F35+Sales!G5-'Income statement and balance '!G35+'Income statement and balance '!G8</f>
        <v>0</v>
      </c>
      <c r="G5" s="95"/>
      <c r="K5"/>
      <c r="L5"/>
      <c r="M5"/>
      <c r="N5"/>
      <c r="O5"/>
      <c r="P5"/>
    </row>
    <row r="6" spans="1:16" x14ac:dyDescent="0.2">
      <c r="A6" s="49" t="s">
        <v>220</v>
      </c>
      <c r="B6" s="226">
        <v>0</v>
      </c>
      <c r="C6" s="226">
        <v>0</v>
      </c>
      <c r="D6" s="226">
        <v>0</v>
      </c>
      <c r="E6" s="226">
        <v>0</v>
      </c>
      <c r="F6" s="226">
        <v>0</v>
      </c>
      <c r="G6" s="95"/>
      <c r="K6"/>
      <c r="L6"/>
      <c r="M6"/>
      <c r="N6"/>
      <c r="O6"/>
      <c r="P6"/>
    </row>
    <row r="7" spans="1:16" x14ac:dyDescent="0.2">
      <c r="A7" s="48" t="s">
        <v>221</v>
      </c>
      <c r="B7" s="133">
        <f>B5+B6</f>
        <v>0</v>
      </c>
      <c r="C7" s="133">
        <f>C5+C6</f>
        <v>0</v>
      </c>
      <c r="D7" s="133">
        <f>D5+D6</f>
        <v>0</v>
      </c>
      <c r="E7" s="133">
        <f>E5+E6</f>
        <v>0</v>
      </c>
      <c r="F7" s="133">
        <f>F5+F6</f>
        <v>0</v>
      </c>
      <c r="G7" s="95"/>
      <c r="K7"/>
      <c r="L7"/>
      <c r="M7"/>
      <c r="N7"/>
      <c r="O7"/>
      <c r="P7"/>
    </row>
    <row r="8" spans="1:16" x14ac:dyDescent="0.2">
      <c r="A8" s="49" t="s">
        <v>222</v>
      </c>
      <c r="B8" s="134">
        <f>'Income statement and balance '!C10+'Income statement and balance '!C11+'Income statement and balance '!C12+'Income statement and balance '!C13</f>
        <v>0</v>
      </c>
      <c r="C8" s="134">
        <f>'Income statement and balance '!D10+'Income statement and balance '!D11+'Income statement and balance '!D12+'Income statement and balance '!D13</f>
        <v>0</v>
      </c>
      <c r="D8" s="134">
        <f>'Income statement and balance '!E10+'Income statement and balance '!E11+'Income statement and balance '!E12+'Income statement and balance '!E13</f>
        <v>0</v>
      </c>
      <c r="E8" s="134">
        <f>'Income statement and balance '!F10+'Income statement and balance '!F11+'Income statement and balance '!F12+'Income statement and balance '!F13</f>
        <v>0</v>
      </c>
      <c r="F8" s="134">
        <f>'Income statement and balance '!G10+'Income statement and balance '!G11+'Income statement and balance '!G12+'Income statement and balance '!G13</f>
        <v>0</v>
      </c>
      <c r="G8" s="95"/>
      <c r="K8"/>
      <c r="L8"/>
      <c r="M8"/>
      <c r="N8"/>
      <c r="O8"/>
      <c r="P8"/>
    </row>
    <row r="9" spans="1:16" x14ac:dyDescent="0.2">
      <c r="A9" s="49" t="s">
        <v>223</v>
      </c>
      <c r="B9" s="134">
        <f>'Income statement and balance '!C17+'Income statement and balance '!C16</f>
        <v>0</v>
      </c>
      <c r="C9" s="134">
        <f>'Income statement and balance '!D17+'Income statement and balance '!D16</f>
        <v>0</v>
      </c>
      <c r="D9" s="134">
        <f>'Income statement and balance '!E17+'Income statement and balance '!E16</f>
        <v>0</v>
      </c>
      <c r="E9" s="134">
        <f>'Income statement and balance '!F17+'Income statement and balance '!F16</f>
        <v>0</v>
      </c>
      <c r="F9" s="134">
        <f>'Income statement and balance '!G17+'Income statement and balance '!G16</f>
        <v>0</v>
      </c>
      <c r="G9" s="95"/>
      <c r="K9"/>
      <c r="L9"/>
      <c r="M9"/>
      <c r="N9"/>
      <c r="O9"/>
      <c r="P9"/>
    </row>
    <row r="10" spans="1:16" x14ac:dyDescent="0.2">
      <c r="A10" s="49" t="s">
        <v>224</v>
      </c>
      <c r="B10" s="134">
        <f>'Income statement and balance '!C34-'Income statement and balance '!B34</f>
        <v>0</v>
      </c>
      <c r="C10" s="134">
        <f>'Income statement and balance '!D34-'Income statement and balance '!C34</f>
        <v>0</v>
      </c>
      <c r="D10" s="134">
        <f>'Income statement and balance '!E34-'Income statement and balance '!D34</f>
        <v>0</v>
      </c>
      <c r="E10" s="134">
        <f>'Income statement and balance '!F34-'Income statement and balance '!E34</f>
        <v>0</v>
      </c>
      <c r="F10" s="134">
        <f>'Income statement and balance '!G34-'Income statement and balance '!F34</f>
        <v>0</v>
      </c>
      <c r="G10" s="95"/>
      <c r="K10"/>
      <c r="L10"/>
      <c r="M10"/>
      <c r="N10"/>
      <c r="O10"/>
      <c r="P10"/>
    </row>
    <row r="11" spans="1:16" x14ac:dyDescent="0.2">
      <c r="A11" s="49" t="s">
        <v>225</v>
      </c>
      <c r="B11" s="134">
        <f>'Income statement and balance '!C51-'Income statement and balance '!B51</f>
        <v>0</v>
      </c>
      <c r="C11" s="134">
        <f>'Income statement and balance '!D51-'Income statement and balance '!C51</f>
        <v>0</v>
      </c>
      <c r="D11" s="134">
        <f>'Income statement and balance '!E51-'Income statement and balance '!D51</f>
        <v>0</v>
      </c>
      <c r="E11" s="134">
        <f>'Income statement and balance '!F51-'Income statement and balance '!E51</f>
        <v>0</v>
      </c>
      <c r="F11" s="134">
        <f>'Income statement and balance '!G51-'Income statement and balance '!F51</f>
        <v>0</v>
      </c>
      <c r="G11" s="95"/>
      <c r="K11"/>
      <c r="L11"/>
      <c r="M11"/>
      <c r="N11"/>
      <c r="O11"/>
      <c r="P11"/>
    </row>
    <row r="12" spans="1:16" x14ac:dyDescent="0.2">
      <c r="A12" s="49" t="s">
        <v>228</v>
      </c>
      <c r="B12" s="226">
        <v>0</v>
      </c>
      <c r="C12" s="226">
        <v>0</v>
      </c>
      <c r="D12" s="226">
        <v>0</v>
      </c>
      <c r="E12" s="226">
        <v>0</v>
      </c>
      <c r="F12" s="226">
        <v>0</v>
      </c>
      <c r="G12" s="95"/>
      <c r="K12"/>
      <c r="L12"/>
      <c r="M12"/>
      <c r="N12"/>
      <c r="O12"/>
      <c r="P12"/>
    </row>
    <row r="13" spans="1:16" x14ac:dyDescent="0.2">
      <c r="A13" s="49" t="s">
        <v>226</v>
      </c>
      <c r="B13" s="132">
        <f>'Income statement and balance '!C37-'Income statement and balance '!B37</f>
        <v>0</v>
      </c>
      <c r="C13" s="132">
        <f>'Income statement and balance '!D37-'Income statement and balance '!C37</f>
        <v>0</v>
      </c>
      <c r="D13" s="132">
        <f>'Income statement and balance '!E37-'Income statement and balance '!D37</f>
        <v>0</v>
      </c>
      <c r="E13" s="132">
        <f>'Income statement and balance '!F37-'Income statement and balance '!E37</f>
        <v>0</v>
      </c>
      <c r="F13" s="132">
        <f>'Income statement and balance '!G37-'Income statement and balance '!F37</f>
        <v>0</v>
      </c>
      <c r="G13" s="95"/>
      <c r="K13"/>
      <c r="L13"/>
      <c r="M13"/>
      <c r="N13"/>
      <c r="O13"/>
      <c r="P13"/>
    </row>
    <row r="14" spans="1:16" x14ac:dyDescent="0.2">
      <c r="A14" s="49" t="s">
        <v>227</v>
      </c>
      <c r="B14" s="132">
        <f>'Income statement and balance '!C52-'Income statement and balance '!B52</f>
        <v>0</v>
      </c>
      <c r="C14" s="132">
        <f>'Income statement and balance '!D52-'Income statement and balance '!C52</f>
        <v>0</v>
      </c>
      <c r="D14" s="132">
        <f>'Income statement and balance '!E52-'Income statement and balance '!D52</f>
        <v>0</v>
      </c>
      <c r="E14" s="132">
        <f>'Income statement and balance '!F52-'Income statement and balance '!E52</f>
        <v>0</v>
      </c>
      <c r="F14" s="132">
        <f>'Income statement and balance '!G52-'Income statement and balance '!F52</f>
        <v>0</v>
      </c>
      <c r="G14" s="95"/>
      <c r="K14"/>
      <c r="L14"/>
      <c r="M14"/>
      <c r="N14"/>
      <c r="O14"/>
      <c r="P14"/>
    </row>
    <row r="15" spans="1:16" x14ac:dyDescent="0.2">
      <c r="A15" s="48" t="s">
        <v>229</v>
      </c>
      <c r="B15" s="133">
        <f>B7-B8-B9-B10+B11-B12-B13+B14</f>
        <v>0</v>
      </c>
      <c r="C15" s="133">
        <f>C7-C8-C9-C10+C11-C12-C13+C14</f>
        <v>0</v>
      </c>
      <c r="D15" s="133">
        <f>D7-D8-D9-D10+D11-D12-D13+D14</f>
        <v>0</v>
      </c>
      <c r="E15" s="133">
        <f>E7-E8-E9-E10+E11-E12-E13+E14</f>
        <v>0</v>
      </c>
      <c r="F15" s="133">
        <f>F7-F8-F9-F10+F11-F12-F13+F14</f>
        <v>0</v>
      </c>
      <c r="G15" s="95"/>
      <c r="K15"/>
      <c r="L15"/>
      <c r="M15"/>
      <c r="N15"/>
      <c r="O15"/>
      <c r="P15"/>
    </row>
    <row r="16" spans="1:16" x14ac:dyDescent="0.2">
      <c r="A16" s="49" t="s">
        <v>128</v>
      </c>
      <c r="B16" s="134">
        <f>'Income statement and balance '!C22</f>
        <v>0</v>
      </c>
      <c r="C16" s="134">
        <f>'Income statement and balance '!D22</f>
        <v>0</v>
      </c>
      <c r="D16" s="134">
        <f>'Income statement and balance '!E22</f>
        <v>0</v>
      </c>
      <c r="E16" s="134">
        <f>'Income statement and balance '!F22</f>
        <v>0</v>
      </c>
      <c r="F16" s="134">
        <f>'Income statement and balance '!G22</f>
        <v>0</v>
      </c>
      <c r="G16" s="95"/>
      <c r="K16"/>
      <c r="L16"/>
      <c r="M16"/>
      <c r="N16"/>
      <c r="O16"/>
      <c r="P16"/>
    </row>
    <row r="17" spans="1:16" x14ac:dyDescent="0.2">
      <c r="A17" s="49" t="s">
        <v>230</v>
      </c>
      <c r="B17" s="134">
        <f>'Income statement and balance '!C23</f>
        <v>0</v>
      </c>
      <c r="C17" s="134">
        <f>'Income statement and balance '!D23</f>
        <v>0</v>
      </c>
      <c r="D17" s="134">
        <f>'Income statement and balance '!E23</f>
        <v>0</v>
      </c>
      <c r="E17" s="134">
        <f>'Income statement and balance '!F23</f>
        <v>0</v>
      </c>
      <c r="F17" s="134">
        <f>'Income statement and balance '!G23</f>
        <v>0</v>
      </c>
      <c r="G17" s="95"/>
      <c r="K17"/>
      <c r="L17"/>
      <c r="M17"/>
      <c r="N17"/>
      <c r="O17"/>
      <c r="P17"/>
    </row>
    <row r="18" spans="1:16" x14ac:dyDescent="0.2">
      <c r="A18" s="49" t="s">
        <v>231</v>
      </c>
      <c r="B18" s="134">
        <f>'Income statement and balance '!C24</f>
        <v>0</v>
      </c>
      <c r="C18" s="134">
        <f>'Income statement and balance '!D24</f>
        <v>0</v>
      </c>
      <c r="D18" s="134">
        <f>'Income statement and balance '!E24</f>
        <v>0</v>
      </c>
      <c r="E18" s="134">
        <f>'Income statement and balance '!F24</f>
        <v>0</v>
      </c>
      <c r="F18" s="134">
        <f>'Income statement and balance '!G24</f>
        <v>0</v>
      </c>
      <c r="G18" s="95"/>
      <c r="K18"/>
      <c r="L18"/>
      <c r="M18"/>
      <c r="N18"/>
      <c r="O18"/>
      <c r="P18"/>
    </row>
    <row r="19" spans="1:16" x14ac:dyDescent="0.2">
      <c r="A19" s="49" t="s">
        <v>131</v>
      </c>
      <c r="B19" s="134">
        <f>'Income statement and balance '!C25</f>
        <v>0</v>
      </c>
      <c r="C19" s="134">
        <f>'Income statement and balance '!D25</f>
        <v>0</v>
      </c>
      <c r="D19" s="134">
        <f>'Income statement and balance '!E25</f>
        <v>0</v>
      </c>
      <c r="E19" s="134">
        <f>'Income statement and balance '!F25</f>
        <v>0</v>
      </c>
      <c r="F19" s="134">
        <f>'Income statement and balance '!G25</f>
        <v>0</v>
      </c>
      <c r="G19" s="95"/>
      <c r="K19"/>
      <c r="L19"/>
      <c r="M19"/>
      <c r="N19"/>
      <c r="O19"/>
      <c r="P19"/>
    </row>
    <row r="20" spans="1:16" x14ac:dyDescent="0.2">
      <c r="A20" s="49" t="s">
        <v>232</v>
      </c>
      <c r="B20" s="226">
        <v>0</v>
      </c>
      <c r="C20" s="226">
        <v>0</v>
      </c>
      <c r="D20" s="226">
        <v>0</v>
      </c>
      <c r="E20" s="226">
        <v>0</v>
      </c>
      <c r="F20" s="226">
        <v>0</v>
      </c>
      <c r="G20" s="95"/>
      <c r="K20"/>
      <c r="L20"/>
      <c r="M20"/>
      <c r="N20"/>
      <c r="O20"/>
      <c r="P20"/>
    </row>
    <row r="21" spans="1:16" x14ac:dyDescent="0.2">
      <c r="A21" s="49" t="s">
        <v>133</v>
      </c>
      <c r="B21" s="134">
        <f>'Income statement and balance '!C27</f>
        <v>0</v>
      </c>
      <c r="C21" s="134">
        <f>'Income statement and balance '!D27</f>
        <v>0</v>
      </c>
      <c r="D21" s="134">
        <f>'Income statement and balance '!E27</f>
        <v>0</v>
      </c>
      <c r="E21" s="134">
        <f>'Income statement and balance '!F27</f>
        <v>0</v>
      </c>
      <c r="F21" s="134">
        <f>'Income statement and balance '!G27</f>
        <v>0</v>
      </c>
      <c r="G21" s="95"/>
      <c r="K21"/>
      <c r="L21"/>
      <c r="M21"/>
      <c r="N21"/>
      <c r="O21"/>
      <c r="P21"/>
    </row>
    <row r="22" spans="1:16" x14ac:dyDescent="0.2">
      <c r="A22" s="49" t="s">
        <v>134</v>
      </c>
      <c r="B22" s="134">
        <f>'Income statement and balance '!C28</f>
        <v>0</v>
      </c>
      <c r="C22" s="134">
        <f>'Income statement and balance '!D28</f>
        <v>0</v>
      </c>
      <c r="D22" s="134">
        <f>'Income statement and balance '!E28</f>
        <v>0</v>
      </c>
      <c r="E22" s="134">
        <f>'Income statement and balance '!F28</f>
        <v>0</v>
      </c>
      <c r="F22" s="134">
        <f>'Income statement and balance '!G28</f>
        <v>0</v>
      </c>
      <c r="G22" s="95"/>
      <c r="K22"/>
      <c r="L22"/>
      <c r="M22"/>
      <c r="N22"/>
      <c r="O22"/>
      <c r="P22"/>
    </row>
    <row r="23" spans="1:16" x14ac:dyDescent="0.2">
      <c r="A23" s="48" t="s">
        <v>233</v>
      </c>
      <c r="B23" s="133">
        <f>B15+B16+B17-B18-B19-B20+B21-B22</f>
        <v>0</v>
      </c>
      <c r="C23" s="133">
        <f>C15+C16+C17-C18-C19-C20+C21-C22</f>
        <v>0</v>
      </c>
      <c r="D23" s="133">
        <f>D15+D16+D17-D18-D19-D20+D21-D22</f>
        <v>0</v>
      </c>
      <c r="E23" s="133">
        <f>E15+E16+E17-E18-E19-E20+E21-E22</f>
        <v>0</v>
      </c>
      <c r="F23" s="133">
        <f>F15+F16+F17-F18-F19-F20+F21-F22</f>
        <v>0</v>
      </c>
      <c r="G23" s="95"/>
      <c r="K23"/>
      <c r="L23"/>
      <c r="M23"/>
      <c r="N23"/>
      <c r="O23"/>
      <c r="P23"/>
    </row>
    <row r="24" spans="1:16" x14ac:dyDescent="0.2">
      <c r="A24" s="49" t="s">
        <v>234</v>
      </c>
      <c r="B24" s="134">
        <f>Investments!J38</f>
        <v>0</v>
      </c>
      <c r="C24" s="134">
        <f>Investments!K38</f>
        <v>0</v>
      </c>
      <c r="D24" s="134">
        <f>Investments!L38</f>
        <v>0</v>
      </c>
      <c r="E24" s="134">
        <f>Investments!M38</f>
        <v>0</v>
      </c>
      <c r="F24" s="134">
        <f>Investments!N38</f>
        <v>0</v>
      </c>
      <c r="G24" s="95"/>
      <c r="K24"/>
      <c r="L24"/>
      <c r="M24"/>
      <c r="N24"/>
      <c r="O24"/>
      <c r="P24"/>
    </row>
    <row r="25" spans="1:16" x14ac:dyDescent="0.2">
      <c r="A25" s="48" t="s">
        <v>235</v>
      </c>
      <c r="B25" s="133">
        <f>B23-B24</f>
        <v>0</v>
      </c>
      <c r="C25" s="133">
        <f>C23-C24</f>
        <v>0</v>
      </c>
      <c r="D25" s="133">
        <f>D23-D24</f>
        <v>0</v>
      </c>
      <c r="E25" s="133">
        <f>E23-E24</f>
        <v>0</v>
      </c>
      <c r="F25" s="133">
        <f>F23-F24</f>
        <v>0</v>
      </c>
      <c r="G25" s="95"/>
      <c r="K25"/>
      <c r="L25"/>
      <c r="M25"/>
      <c r="N25"/>
      <c r="O25"/>
      <c r="P25"/>
    </row>
    <row r="26" spans="1:16" x14ac:dyDescent="0.2">
      <c r="A26" s="49" t="s">
        <v>236</v>
      </c>
      <c r="B26" s="134">
        <f>B33-'Income statement and balance '!B48</f>
        <v>0</v>
      </c>
      <c r="C26" s="134">
        <f>C33-B33</f>
        <v>0</v>
      </c>
      <c r="D26" s="134">
        <f>D33-C33</f>
        <v>0</v>
      </c>
      <c r="E26" s="134">
        <f>E33-D33</f>
        <v>0</v>
      </c>
      <c r="F26" s="134">
        <f>F33-E33</f>
        <v>0</v>
      </c>
      <c r="G26" s="95"/>
      <c r="K26"/>
      <c r="L26"/>
      <c r="M26"/>
      <c r="N26"/>
      <c r="O26"/>
      <c r="P26"/>
    </row>
    <row r="27" spans="1:16" x14ac:dyDescent="0.2">
      <c r="A27" s="49" t="s">
        <v>237</v>
      </c>
      <c r="B27" s="134">
        <f t="shared" ref="B27:F28" si="0">B36+B38</f>
        <v>0</v>
      </c>
      <c r="C27" s="134">
        <f t="shared" si="0"/>
        <v>0</v>
      </c>
      <c r="D27" s="134">
        <f t="shared" si="0"/>
        <v>0</v>
      </c>
      <c r="E27" s="134">
        <f t="shared" si="0"/>
        <v>0</v>
      </c>
      <c r="F27" s="134">
        <f t="shared" si="0"/>
        <v>0</v>
      </c>
      <c r="G27" s="95"/>
      <c r="K27"/>
      <c r="L27"/>
      <c r="M27"/>
      <c r="N27"/>
      <c r="O27"/>
      <c r="P27"/>
    </row>
    <row r="28" spans="1:16" x14ac:dyDescent="0.2">
      <c r="A28" s="49" t="s">
        <v>238</v>
      </c>
      <c r="B28" s="134">
        <f t="shared" si="0"/>
        <v>0</v>
      </c>
      <c r="C28" s="134">
        <f t="shared" si="0"/>
        <v>0</v>
      </c>
      <c r="D28" s="134">
        <f t="shared" si="0"/>
        <v>0</v>
      </c>
      <c r="E28" s="134">
        <f t="shared" si="0"/>
        <v>0</v>
      </c>
      <c r="F28" s="134">
        <f t="shared" si="0"/>
        <v>0</v>
      </c>
      <c r="G28" s="95"/>
      <c r="K28"/>
      <c r="L28"/>
      <c r="M28"/>
      <c r="N28"/>
      <c r="O28"/>
      <c r="P28"/>
    </row>
    <row r="29" spans="1:16" x14ac:dyDescent="0.2">
      <c r="A29" s="49" t="s">
        <v>239</v>
      </c>
      <c r="B29" s="134">
        <f>B34-'Income statement and balance '!B47</f>
        <v>0</v>
      </c>
      <c r="C29" s="134">
        <f>C34-B34</f>
        <v>0</v>
      </c>
      <c r="D29" s="134">
        <f>D34-C34</f>
        <v>0</v>
      </c>
      <c r="E29" s="134">
        <f>E34-D34</f>
        <v>0</v>
      </c>
      <c r="F29" s="134">
        <f>F34-E34</f>
        <v>0</v>
      </c>
      <c r="G29" s="95"/>
      <c r="K29"/>
      <c r="L29"/>
      <c r="M29"/>
      <c r="N29"/>
      <c r="O29"/>
      <c r="P29"/>
    </row>
    <row r="30" spans="1:16" x14ac:dyDescent="0.2">
      <c r="A30" s="48" t="s">
        <v>240</v>
      </c>
      <c r="B30" s="133">
        <f>B25+B26+B27+B28+B29</f>
        <v>0</v>
      </c>
      <c r="C30" s="133">
        <f>C25+C26+C27+C28+C29</f>
        <v>0</v>
      </c>
      <c r="D30" s="133">
        <f>D25+D26+D27+D28+D29</f>
        <v>0</v>
      </c>
      <c r="E30" s="133">
        <f>E25+E26+E27+E28+E29</f>
        <v>0</v>
      </c>
      <c r="F30" s="133">
        <f>F25+F26+F27+F28+F29</f>
        <v>0</v>
      </c>
      <c r="G30" s="95"/>
      <c r="H30"/>
      <c r="I30"/>
      <c r="J30"/>
      <c r="K30"/>
      <c r="L30"/>
      <c r="M30"/>
      <c r="N30"/>
      <c r="O30"/>
      <c r="P30"/>
    </row>
    <row r="31" spans="1:16" x14ac:dyDescent="0.2">
      <c r="A31" s="48" t="s">
        <v>241</v>
      </c>
      <c r="B31" s="133">
        <f>'Income statement and balance '!B39+Financing!B30</f>
        <v>0</v>
      </c>
      <c r="C31" s="133">
        <f>'Income statement and balance '!C39+Financing!C30</f>
        <v>0</v>
      </c>
      <c r="D31" s="133">
        <f>'Income statement and balance '!D39+Financing!D30</f>
        <v>0</v>
      </c>
      <c r="E31" s="133">
        <f>'Income statement and balance '!E39+Financing!E30</f>
        <v>0</v>
      </c>
      <c r="F31" s="133">
        <f>'Income statement and balance '!F39+Financing!F30</f>
        <v>0</v>
      </c>
      <c r="G31" s="95"/>
      <c r="H31"/>
      <c r="I31"/>
      <c r="J31"/>
      <c r="K31"/>
      <c r="L31"/>
      <c r="M31"/>
      <c r="N31"/>
      <c r="O31"/>
      <c r="P31"/>
    </row>
    <row r="32" spans="1:16" x14ac:dyDescent="0.2">
      <c r="A32" s="39"/>
      <c r="B32" s="134"/>
      <c r="C32" s="134"/>
      <c r="D32" s="134"/>
      <c r="E32" s="134"/>
      <c r="F32" s="134"/>
      <c r="G32" s="95"/>
      <c r="H32"/>
      <c r="I32"/>
      <c r="J32"/>
      <c r="K32"/>
      <c r="L32"/>
      <c r="M32"/>
      <c r="N32"/>
      <c r="O32"/>
      <c r="P32"/>
    </row>
    <row r="33" spans="1:16" x14ac:dyDescent="0.2">
      <c r="A33" s="49" t="s">
        <v>242</v>
      </c>
      <c r="B33" s="134">
        <f>B47+B49+B51+B55-B48-B50-B52-B56+'Income statement and balance '!B48</f>
        <v>0</v>
      </c>
      <c r="C33" s="134">
        <f>B33+C47+C49+C51+C55-C48-C50-C52-C56</f>
        <v>0</v>
      </c>
      <c r="D33" s="134">
        <f>C33+D47+D49+D51+D55-D48-D50-D52-D56</f>
        <v>0</v>
      </c>
      <c r="E33" s="134">
        <f>D33+E47+E49+E51+E55-E48-E50-E52-E56</f>
        <v>0</v>
      </c>
      <c r="F33" s="134">
        <f>E33+F47+F49+F51+F55-F48-F50-F52-F56</f>
        <v>0</v>
      </c>
      <c r="G33" s="95"/>
      <c r="H33"/>
      <c r="I33"/>
      <c r="J33"/>
      <c r="K33"/>
      <c r="L33"/>
      <c r="M33"/>
      <c r="N33"/>
      <c r="O33"/>
      <c r="P33"/>
    </row>
    <row r="34" spans="1:16" x14ac:dyDescent="0.2">
      <c r="A34" s="49" t="s">
        <v>243</v>
      </c>
      <c r="B34" s="134">
        <f>B53-B54+B40-B41+'Income statement and balance '!B47</f>
        <v>0</v>
      </c>
      <c r="C34" s="134">
        <f>B34+C53-C54+C40-C41</f>
        <v>0</v>
      </c>
      <c r="D34" s="134">
        <f>C34+D53-D54+D40-D41</f>
        <v>0</v>
      </c>
      <c r="E34" s="134">
        <f>D34+E53-E54+E40-E41</f>
        <v>0</v>
      </c>
      <c r="F34" s="134">
        <f>E34+F53-F54+F40-F41</f>
        <v>0</v>
      </c>
      <c r="G34" s="95"/>
      <c r="H34"/>
      <c r="I34"/>
      <c r="J34"/>
      <c r="K34"/>
      <c r="L34"/>
      <c r="M34"/>
      <c r="N34"/>
      <c r="O34"/>
      <c r="P34"/>
    </row>
    <row r="35" spans="1:16" x14ac:dyDescent="0.2">
      <c r="A35" s="39"/>
      <c r="B35" s="134"/>
      <c r="C35" s="134"/>
      <c r="D35" s="134"/>
      <c r="E35" s="134"/>
      <c r="F35" s="134"/>
      <c r="G35" s="95"/>
      <c r="H35"/>
      <c r="I35"/>
      <c r="J35"/>
      <c r="K35"/>
      <c r="L35"/>
      <c r="M35"/>
      <c r="N35"/>
      <c r="O35"/>
      <c r="P35"/>
    </row>
    <row r="36" spans="1:16" x14ac:dyDescent="0.2">
      <c r="A36" s="49" t="s">
        <v>244</v>
      </c>
      <c r="B36" s="226"/>
      <c r="C36" s="226"/>
      <c r="D36" s="226"/>
      <c r="E36" s="226"/>
      <c r="F36" s="226"/>
      <c r="G36" s="95"/>
      <c r="H36"/>
      <c r="I36"/>
      <c r="J36"/>
      <c r="K36"/>
      <c r="L36"/>
      <c r="M36"/>
      <c r="N36"/>
      <c r="O36"/>
      <c r="P36"/>
    </row>
    <row r="37" spans="1:16" x14ac:dyDescent="0.2">
      <c r="A37" s="49" t="s">
        <v>245</v>
      </c>
      <c r="B37" s="226"/>
      <c r="C37" s="226"/>
      <c r="D37" s="226"/>
      <c r="E37" s="226"/>
      <c r="F37" s="226"/>
      <c r="G37" s="95"/>
      <c r="H37"/>
      <c r="I37"/>
      <c r="J37"/>
      <c r="K37"/>
      <c r="L37"/>
      <c r="M37"/>
      <c r="N37"/>
      <c r="O37"/>
      <c r="P37"/>
    </row>
    <row r="38" spans="1:16" x14ac:dyDescent="0.2">
      <c r="A38" s="49" t="s">
        <v>246</v>
      </c>
      <c r="B38" s="226"/>
      <c r="C38" s="226"/>
      <c r="D38" s="226"/>
      <c r="E38" s="226"/>
      <c r="F38" s="226"/>
      <c r="G38" s="95"/>
      <c r="H38"/>
      <c r="I38"/>
      <c r="J38"/>
      <c r="K38"/>
      <c r="L38"/>
      <c r="M38"/>
      <c r="N38"/>
      <c r="O38"/>
      <c r="P38"/>
    </row>
    <row r="39" spans="1:16" x14ac:dyDescent="0.2">
      <c r="A39" s="49" t="s">
        <v>247</v>
      </c>
      <c r="B39" s="226"/>
      <c r="C39" s="226"/>
      <c r="D39" s="226"/>
      <c r="E39" s="226"/>
      <c r="F39" s="226"/>
      <c r="G39" s="95"/>
      <c r="K39"/>
      <c r="L39"/>
      <c r="M39"/>
      <c r="N39"/>
      <c r="O39"/>
      <c r="P39"/>
    </row>
    <row r="40" spans="1:16" x14ac:dyDescent="0.2">
      <c r="A40" s="49" t="s">
        <v>248</v>
      </c>
      <c r="B40" s="226"/>
      <c r="C40" s="226"/>
      <c r="D40" s="226"/>
      <c r="E40" s="226"/>
      <c r="F40" s="226"/>
      <c r="G40" s="95"/>
      <c r="K40"/>
      <c r="L40"/>
      <c r="M40"/>
      <c r="N40"/>
      <c r="O40"/>
      <c r="P40"/>
    </row>
    <row r="41" spans="1:16" x14ac:dyDescent="0.2">
      <c r="A41" s="252" t="s">
        <v>256</v>
      </c>
      <c r="B41" s="143"/>
      <c r="C41" s="143"/>
      <c r="D41" s="143"/>
      <c r="E41" s="143"/>
      <c r="F41" s="143"/>
      <c r="G41" s="95"/>
      <c r="K41"/>
      <c r="L41"/>
      <c r="M41"/>
      <c r="N41"/>
      <c r="O41"/>
      <c r="P41"/>
    </row>
    <row r="42" spans="1:16" x14ac:dyDescent="0.2">
      <c r="A42" s="39" t="s">
        <v>249</v>
      </c>
      <c r="B42" s="229"/>
      <c r="C42" s="229"/>
      <c r="D42" s="229"/>
      <c r="E42" s="229"/>
      <c r="F42" s="229"/>
      <c r="G42" s="95"/>
      <c r="K42"/>
      <c r="L42"/>
      <c r="M42"/>
      <c r="N42"/>
      <c r="O42"/>
      <c r="P42"/>
    </row>
    <row r="43" spans="1:16" x14ac:dyDescent="0.2">
      <c r="A43" s="39" t="s">
        <v>250</v>
      </c>
      <c r="B43" s="229"/>
      <c r="C43" s="229"/>
      <c r="D43" s="229"/>
      <c r="E43" s="229"/>
      <c r="F43" s="229"/>
      <c r="G43" s="95"/>
      <c r="K43"/>
      <c r="L43"/>
      <c r="M43"/>
      <c r="N43"/>
      <c r="O43"/>
      <c r="P43"/>
    </row>
    <row r="44" spans="1:16" x14ac:dyDescent="0.2">
      <c r="A44" s="39" t="s">
        <v>251</v>
      </c>
      <c r="B44" s="229"/>
      <c r="C44" s="229"/>
      <c r="D44" s="229"/>
      <c r="E44" s="229"/>
      <c r="F44" s="229"/>
      <c r="G44" s="95"/>
      <c r="K44"/>
      <c r="L44"/>
      <c r="M44"/>
      <c r="N44"/>
      <c r="O44"/>
      <c r="P44"/>
    </row>
    <row r="45" spans="1:16" x14ac:dyDescent="0.2">
      <c r="A45" s="39" t="s">
        <v>252</v>
      </c>
      <c r="B45" s="229"/>
      <c r="C45" s="229"/>
      <c r="D45" s="229"/>
      <c r="E45" s="229"/>
      <c r="F45" s="229"/>
      <c r="G45" s="95"/>
      <c r="K45"/>
      <c r="L45"/>
      <c r="M45"/>
      <c r="N45"/>
      <c r="O45"/>
      <c r="P45"/>
    </row>
    <row r="46" spans="1:16" x14ac:dyDescent="0.2">
      <c r="A46" s="39" t="s">
        <v>253</v>
      </c>
      <c r="B46" s="229"/>
      <c r="C46" s="229"/>
      <c r="D46" s="229"/>
      <c r="E46" s="229"/>
      <c r="F46" s="229"/>
      <c r="G46" s="95"/>
      <c r="K46"/>
      <c r="L46"/>
      <c r="M46"/>
      <c r="N46"/>
      <c r="O46"/>
      <c r="P46"/>
    </row>
    <row r="47" spans="1:16" x14ac:dyDescent="0.2">
      <c r="A47" s="39" t="s">
        <v>254</v>
      </c>
      <c r="B47" s="226"/>
      <c r="C47" s="226"/>
      <c r="D47" s="226"/>
      <c r="E47" s="226"/>
      <c r="F47" s="226"/>
      <c r="G47" s="95"/>
      <c r="K47"/>
      <c r="L47"/>
      <c r="M47"/>
      <c r="N47"/>
      <c r="O47"/>
      <c r="P47"/>
    </row>
    <row r="48" spans="1:16" x14ac:dyDescent="0.2">
      <c r="A48" s="251" t="s">
        <v>256</v>
      </c>
      <c r="B48" s="143"/>
      <c r="C48" s="143"/>
      <c r="D48" s="143"/>
      <c r="E48" s="143"/>
      <c r="F48" s="143"/>
      <c r="G48" s="95"/>
      <c r="K48"/>
      <c r="L48"/>
      <c r="M48"/>
      <c r="N48"/>
      <c r="O48"/>
      <c r="P48"/>
    </row>
    <row r="49" spans="1:16" x14ac:dyDescent="0.2">
      <c r="A49" s="39" t="s">
        <v>255</v>
      </c>
      <c r="B49" s="226"/>
      <c r="C49" s="226"/>
      <c r="D49" s="226"/>
      <c r="E49" s="226"/>
      <c r="F49" s="226"/>
      <c r="G49" s="95"/>
      <c r="K49"/>
      <c r="L49"/>
      <c r="M49"/>
      <c r="N49"/>
      <c r="O49"/>
      <c r="P49"/>
    </row>
    <row r="50" spans="1:16" x14ac:dyDescent="0.2">
      <c r="A50" s="251" t="s">
        <v>256</v>
      </c>
      <c r="B50" s="143"/>
      <c r="C50" s="143"/>
      <c r="D50" s="143"/>
      <c r="E50" s="143"/>
      <c r="F50" s="143"/>
      <c r="G50" s="95"/>
      <c r="K50"/>
      <c r="L50"/>
      <c r="M50"/>
      <c r="N50"/>
      <c r="O50"/>
      <c r="P50"/>
    </row>
    <row r="51" spans="1:16" x14ac:dyDescent="0.2">
      <c r="A51" s="39" t="s">
        <v>257</v>
      </c>
      <c r="B51" s="226"/>
      <c r="C51" s="226"/>
      <c r="D51" s="226"/>
      <c r="E51" s="226"/>
      <c r="F51" s="226"/>
      <c r="G51" s="95"/>
      <c r="K51"/>
      <c r="L51"/>
      <c r="M51"/>
      <c r="N51"/>
      <c r="O51"/>
      <c r="P51"/>
    </row>
    <row r="52" spans="1:16" x14ac:dyDescent="0.2">
      <c r="A52" s="251" t="s">
        <v>256</v>
      </c>
      <c r="B52" s="143"/>
      <c r="C52" s="143"/>
      <c r="D52" s="143"/>
      <c r="E52" s="143"/>
      <c r="F52" s="143"/>
      <c r="G52" s="95"/>
      <c r="K52"/>
      <c r="L52"/>
      <c r="M52"/>
      <c r="N52"/>
      <c r="O52"/>
      <c r="P52"/>
    </row>
    <row r="53" spans="1:16" x14ac:dyDescent="0.2">
      <c r="A53" s="39" t="s">
        <v>258</v>
      </c>
      <c r="B53" s="226"/>
      <c r="C53" s="226"/>
      <c r="D53" s="226"/>
      <c r="E53" s="226"/>
      <c r="F53" s="226"/>
      <c r="G53" s="95"/>
      <c r="K53"/>
      <c r="L53"/>
      <c r="M53"/>
      <c r="N53"/>
      <c r="O53"/>
      <c r="P53"/>
    </row>
    <row r="54" spans="1:16" x14ac:dyDescent="0.2">
      <c r="A54" s="251" t="s">
        <v>256</v>
      </c>
      <c r="B54" s="143"/>
      <c r="C54" s="143"/>
      <c r="D54" s="143"/>
      <c r="E54" s="143"/>
      <c r="F54" s="143"/>
      <c r="G54" s="95"/>
      <c r="K54"/>
      <c r="L54"/>
      <c r="M54"/>
      <c r="N54"/>
      <c r="O54"/>
      <c r="P54"/>
    </row>
    <row r="55" spans="1:16" x14ac:dyDescent="0.2">
      <c r="A55" s="208" t="s">
        <v>259</v>
      </c>
      <c r="B55" s="226"/>
      <c r="C55" s="226"/>
      <c r="D55" s="226"/>
      <c r="E55" s="226"/>
      <c r="F55" s="226"/>
      <c r="G55" s="95"/>
      <c r="K55"/>
      <c r="L55"/>
      <c r="M55"/>
      <c r="N55"/>
      <c r="O55"/>
      <c r="P55"/>
    </row>
    <row r="56" spans="1:16" x14ac:dyDescent="0.2">
      <c r="A56" s="219" t="s">
        <v>256</v>
      </c>
      <c r="B56" s="143"/>
      <c r="C56" s="143"/>
      <c r="D56" s="143"/>
      <c r="E56" s="143"/>
      <c r="F56" s="143"/>
      <c r="G56" s="95"/>
      <c r="K56"/>
      <c r="L56"/>
      <c r="M56"/>
      <c r="N56"/>
      <c r="O56"/>
      <c r="P56"/>
    </row>
    <row r="57" spans="1:16" x14ac:dyDescent="0.2">
      <c r="A57" s="95"/>
      <c r="B57" s="95"/>
      <c r="C57" s="95"/>
      <c r="D57" s="95"/>
      <c r="E57" s="95"/>
      <c r="F57" s="95"/>
      <c r="G57" s="95"/>
    </row>
    <row r="58" spans="1:16" x14ac:dyDescent="0.2">
      <c r="A58" s="95"/>
      <c r="B58" s="95"/>
      <c r="C58" s="95"/>
      <c r="D58" s="95"/>
      <c r="E58" s="95"/>
      <c r="F58" s="95"/>
      <c r="G58" s="95"/>
    </row>
    <row r="59" spans="1:16" x14ac:dyDescent="0.2">
      <c r="A59" s="95"/>
      <c r="B59" s="95"/>
      <c r="C59" s="95"/>
      <c r="D59" s="95"/>
      <c r="E59" s="95"/>
      <c r="F59" s="95"/>
      <c r="G59" s="95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scale="95" orientation="portrait" r:id="rId1"/>
  <headerFooter alignWithMargins="0">
    <oddHeader>&amp;LBUSINESSOULU&amp;CFinancing&amp;RFinancial Forecasting Tool</oddHeader>
    <oddFooter>&amp;LFor the use of BusinessOulu only&amp;RFinancing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Normal="100" workbookViewId="0">
      <selection activeCell="F31" sqref="F31"/>
    </sheetView>
  </sheetViews>
  <sheetFormatPr defaultRowHeight="12.75" x14ac:dyDescent="0.2"/>
  <cols>
    <col min="1" max="1" width="30.85546875" style="1" customWidth="1"/>
    <col min="2" max="7" width="11.140625" style="1" customWidth="1"/>
    <col min="8" max="14" width="10.7109375" style="1" customWidth="1"/>
    <col min="15" max="16384" width="9.140625" style="1"/>
  </cols>
  <sheetData>
    <row r="1" spans="1:8" x14ac:dyDescent="0.2">
      <c r="A1" s="253" t="str">
        <f>Parameters!B3</f>
        <v>Company Ltd.</v>
      </c>
      <c r="B1" s="256" t="s">
        <v>27</v>
      </c>
      <c r="C1" s="255" t="s">
        <v>21</v>
      </c>
      <c r="D1" s="255" t="s">
        <v>21</v>
      </c>
      <c r="E1" s="255" t="s">
        <v>21</v>
      </c>
      <c r="F1" s="255" t="s">
        <v>21</v>
      </c>
      <c r="G1" s="255" t="s">
        <v>21</v>
      </c>
      <c r="H1" s="95"/>
    </row>
    <row r="2" spans="1:8" x14ac:dyDescent="0.2">
      <c r="A2" s="231" t="s">
        <v>36</v>
      </c>
      <c r="B2" s="254">
        <f>Parameters!B25</f>
        <v>2017</v>
      </c>
      <c r="C2" s="254">
        <f>Parameters!B26</f>
        <v>2018</v>
      </c>
      <c r="D2" s="254">
        <f>Parameters!B27</f>
        <v>2019</v>
      </c>
      <c r="E2" s="254">
        <f>Parameters!B28</f>
        <v>2020</v>
      </c>
      <c r="F2" s="254">
        <f>Parameters!B29</f>
        <v>2021</v>
      </c>
      <c r="G2" s="254">
        <f>Parameters!B30</f>
        <v>2022</v>
      </c>
      <c r="H2" s="95"/>
    </row>
    <row r="3" spans="1:8" x14ac:dyDescent="0.2">
      <c r="A3" s="231" t="s">
        <v>37</v>
      </c>
      <c r="B3" s="94">
        <f>Parameters!C25</f>
        <v>12</v>
      </c>
      <c r="C3" s="94">
        <f>Parameters!C26</f>
        <v>12</v>
      </c>
      <c r="D3" s="94">
        <v>12</v>
      </c>
      <c r="E3" s="94">
        <v>12</v>
      </c>
      <c r="F3" s="94">
        <v>12</v>
      </c>
      <c r="G3" s="94">
        <v>12</v>
      </c>
      <c r="H3" s="95"/>
    </row>
    <row r="4" spans="1:8" x14ac:dyDescent="0.2">
      <c r="A4" s="231" t="s">
        <v>24</v>
      </c>
      <c r="B4" s="94" t="str">
        <f>Parameters!E25</f>
        <v>December</v>
      </c>
      <c r="C4" s="94" t="str">
        <f>Parameters!E26</f>
        <v>December</v>
      </c>
      <c r="D4" s="94" t="str">
        <f>Parameters!E27</f>
        <v>December</v>
      </c>
      <c r="E4" s="94" t="str">
        <f>Parameters!E28</f>
        <v>December</v>
      </c>
      <c r="F4" s="94" t="str">
        <f>Parameters!E29</f>
        <v>December</v>
      </c>
      <c r="G4" s="94" t="str">
        <f>Parameters!E30</f>
        <v>December</v>
      </c>
      <c r="H4" s="95"/>
    </row>
    <row r="5" spans="1:8" x14ac:dyDescent="0.2">
      <c r="A5" s="240" t="s">
        <v>118</v>
      </c>
      <c r="B5" s="87"/>
      <c r="C5" s="87"/>
      <c r="D5" s="87"/>
      <c r="E5" s="87"/>
      <c r="F5" s="87"/>
      <c r="G5" s="98"/>
      <c r="H5" s="95"/>
    </row>
    <row r="6" spans="1:8" x14ac:dyDescent="0.2">
      <c r="A6" s="49" t="s">
        <v>38</v>
      </c>
      <c r="B6" s="138">
        <f>Sales!B5</f>
        <v>0</v>
      </c>
      <c r="C6" s="134">
        <f>Sales!C5</f>
        <v>0</v>
      </c>
      <c r="D6" s="134">
        <f>Sales!D5</f>
        <v>0</v>
      </c>
      <c r="E6" s="134">
        <f>Sales!E5</f>
        <v>0</v>
      </c>
      <c r="F6" s="134">
        <f>Sales!F5</f>
        <v>0</v>
      </c>
      <c r="G6" s="134">
        <f>Sales!G5</f>
        <v>0</v>
      </c>
      <c r="H6" s="95"/>
    </row>
    <row r="7" spans="1:8" x14ac:dyDescent="0.2">
      <c r="A7" s="49" t="s">
        <v>119</v>
      </c>
      <c r="B7" s="137">
        <v>0</v>
      </c>
      <c r="C7" s="226">
        <v>0</v>
      </c>
      <c r="D7" s="226">
        <v>0</v>
      </c>
      <c r="E7" s="226">
        <v>0</v>
      </c>
      <c r="F7" s="226">
        <v>0</v>
      </c>
      <c r="G7" s="226">
        <v>0</v>
      </c>
      <c r="H7" s="95"/>
    </row>
    <row r="8" spans="1:8" x14ac:dyDescent="0.2">
      <c r="A8" s="49" t="s">
        <v>120</v>
      </c>
      <c r="B8" s="137">
        <v>0</v>
      </c>
      <c r="C8" s="226">
        <v>0</v>
      </c>
      <c r="D8" s="226">
        <v>0</v>
      </c>
      <c r="E8" s="226">
        <v>0</v>
      </c>
      <c r="F8" s="226">
        <v>0</v>
      </c>
      <c r="G8" s="226">
        <v>0</v>
      </c>
      <c r="H8" s="95"/>
    </row>
    <row r="9" spans="1:8" x14ac:dyDescent="0.2">
      <c r="A9" s="48" t="s">
        <v>121</v>
      </c>
      <c r="B9" s="172">
        <f t="shared" ref="B9:G9" si="0">B8+B7+B6</f>
        <v>0</v>
      </c>
      <c r="C9" s="133">
        <f t="shared" si="0"/>
        <v>0</v>
      </c>
      <c r="D9" s="133">
        <f t="shared" si="0"/>
        <v>0</v>
      </c>
      <c r="E9" s="133">
        <f t="shared" si="0"/>
        <v>0</v>
      </c>
      <c r="F9" s="133">
        <f t="shared" si="0"/>
        <v>0</v>
      </c>
      <c r="G9" s="133">
        <f t="shared" si="0"/>
        <v>0</v>
      </c>
      <c r="H9" s="95"/>
    </row>
    <row r="10" spans="1:8" x14ac:dyDescent="0.2">
      <c r="A10" s="49" t="s">
        <v>39</v>
      </c>
      <c r="B10" s="138">
        <f>Sales!B6</f>
        <v>0</v>
      </c>
      <c r="C10" s="134">
        <f>Sales!C6</f>
        <v>0</v>
      </c>
      <c r="D10" s="134">
        <f>Sales!D6</f>
        <v>0</v>
      </c>
      <c r="E10" s="134">
        <f>Sales!E6</f>
        <v>0</v>
      </c>
      <c r="F10" s="134">
        <f>Sales!F6</f>
        <v>0</v>
      </c>
      <c r="G10" s="134">
        <f>Sales!G6</f>
        <v>0</v>
      </c>
      <c r="H10" s="95"/>
    </row>
    <row r="11" spans="1:8" x14ac:dyDescent="0.2">
      <c r="A11" s="49" t="s">
        <v>40</v>
      </c>
      <c r="B11" s="138">
        <f>Staff!B33</f>
        <v>0</v>
      </c>
      <c r="C11" s="134">
        <f>Staff!E33</f>
        <v>0</v>
      </c>
      <c r="D11" s="134">
        <f>Staff!H33</f>
        <v>0</v>
      </c>
      <c r="E11" s="134">
        <f>Staff!K33</f>
        <v>0</v>
      </c>
      <c r="F11" s="134">
        <f>Staff!N33</f>
        <v>0</v>
      </c>
      <c r="G11" s="134">
        <f>Staff!Q33</f>
        <v>0</v>
      </c>
      <c r="H11" s="95"/>
    </row>
    <row r="12" spans="1:8" x14ac:dyDescent="0.2">
      <c r="A12" s="49" t="s">
        <v>41</v>
      </c>
      <c r="B12" s="138">
        <f>Sales!B8</f>
        <v>0</v>
      </c>
      <c r="C12" s="134">
        <f>Sales!C8</f>
        <v>0</v>
      </c>
      <c r="D12" s="134">
        <f>Sales!D8</f>
        <v>0</v>
      </c>
      <c r="E12" s="134">
        <f>Sales!E8</f>
        <v>0</v>
      </c>
      <c r="F12" s="134">
        <f>Sales!F8</f>
        <v>0</v>
      </c>
      <c r="G12" s="134">
        <f>Sales!G8</f>
        <v>0</v>
      </c>
      <c r="H12" s="95"/>
    </row>
    <row r="13" spans="1:8" x14ac:dyDescent="0.2">
      <c r="A13" s="49" t="s">
        <v>42</v>
      </c>
      <c r="B13" s="138">
        <f>Sales!B9</f>
        <v>0</v>
      </c>
      <c r="C13" s="134">
        <f>Sales!C9</f>
        <v>0</v>
      </c>
      <c r="D13" s="134">
        <f>Sales!D9</f>
        <v>0</v>
      </c>
      <c r="E13" s="134">
        <f>Sales!E9</f>
        <v>0</v>
      </c>
      <c r="F13" s="134">
        <f>Sales!F9</f>
        <v>0</v>
      </c>
      <c r="G13" s="134">
        <f>Sales!G9</f>
        <v>0</v>
      </c>
      <c r="H13" s="95"/>
    </row>
    <row r="14" spans="1:8" x14ac:dyDescent="0.2">
      <c r="A14" s="48" t="s">
        <v>44</v>
      </c>
      <c r="B14" s="172">
        <f t="shared" ref="B14:G14" si="1">B9-B10-B11-B12-B13</f>
        <v>0</v>
      </c>
      <c r="C14" s="133">
        <f t="shared" si="1"/>
        <v>0</v>
      </c>
      <c r="D14" s="133">
        <f t="shared" si="1"/>
        <v>0</v>
      </c>
      <c r="E14" s="133">
        <f t="shared" si="1"/>
        <v>0</v>
      </c>
      <c r="F14" s="133">
        <f t="shared" si="1"/>
        <v>0</v>
      </c>
      <c r="G14" s="133">
        <f t="shared" si="1"/>
        <v>0</v>
      </c>
      <c r="H14" s="95"/>
    </row>
    <row r="15" spans="1:8" x14ac:dyDescent="0.2">
      <c r="A15" s="48" t="s">
        <v>45</v>
      </c>
      <c r="B15" s="123" t="str">
        <f t="shared" ref="B15:G15" si="2">IF(B$9=0,"",B14/B9)</f>
        <v/>
      </c>
      <c r="C15" s="123" t="str">
        <f t="shared" si="2"/>
        <v/>
      </c>
      <c r="D15" s="123" t="str">
        <f t="shared" si="2"/>
        <v/>
      </c>
      <c r="E15" s="123" t="str">
        <f t="shared" si="2"/>
        <v/>
      </c>
      <c r="F15" s="123" t="str">
        <f t="shared" si="2"/>
        <v/>
      </c>
      <c r="G15" s="123" t="str">
        <f t="shared" si="2"/>
        <v/>
      </c>
      <c r="H15" s="95"/>
    </row>
    <row r="16" spans="1:8" x14ac:dyDescent="0.2">
      <c r="A16" s="49" t="s">
        <v>122</v>
      </c>
      <c r="B16" s="138">
        <f>Staff!B34</f>
        <v>0</v>
      </c>
      <c r="C16" s="134">
        <f>Staff!E34</f>
        <v>0</v>
      </c>
      <c r="D16" s="134">
        <f>Staff!H34</f>
        <v>0</v>
      </c>
      <c r="E16" s="134">
        <f>Staff!K34</f>
        <v>0</v>
      </c>
      <c r="F16" s="134">
        <f>Staff!N34</f>
        <v>0</v>
      </c>
      <c r="G16" s="134">
        <f>Staff!Q34</f>
        <v>0</v>
      </c>
      <c r="H16" s="95"/>
    </row>
    <row r="17" spans="1:10" x14ac:dyDescent="0.2">
      <c r="A17" s="49" t="s">
        <v>123</v>
      </c>
      <c r="B17" s="138">
        <f>Expenses!B42</f>
        <v>0</v>
      </c>
      <c r="C17" s="134">
        <f>Expenses!C42</f>
        <v>0</v>
      </c>
      <c r="D17" s="134">
        <f>Expenses!D42</f>
        <v>0</v>
      </c>
      <c r="E17" s="134">
        <f>Expenses!E42</f>
        <v>0</v>
      </c>
      <c r="F17" s="134">
        <f>Expenses!F42</f>
        <v>0</v>
      </c>
      <c r="G17" s="134">
        <f>Expenses!G42</f>
        <v>0</v>
      </c>
      <c r="H17" s="95"/>
    </row>
    <row r="18" spans="1:10" x14ac:dyDescent="0.2">
      <c r="A18" s="48" t="s">
        <v>124</v>
      </c>
      <c r="B18" s="172">
        <f t="shared" ref="B18:G18" si="3">B14-B16-B17</f>
        <v>0</v>
      </c>
      <c r="C18" s="133">
        <f t="shared" si="3"/>
        <v>0</v>
      </c>
      <c r="D18" s="133">
        <f t="shared" si="3"/>
        <v>0</v>
      </c>
      <c r="E18" s="133">
        <f t="shared" si="3"/>
        <v>0</v>
      </c>
      <c r="F18" s="133">
        <f t="shared" si="3"/>
        <v>0</v>
      </c>
      <c r="G18" s="133">
        <f t="shared" si="3"/>
        <v>0</v>
      </c>
      <c r="H18" s="95"/>
    </row>
    <row r="19" spans="1:10" x14ac:dyDescent="0.2">
      <c r="A19" s="48" t="s">
        <v>125</v>
      </c>
      <c r="B19" s="123" t="str">
        <f t="shared" ref="B19:G19" si="4">IF(B$9=0,"",B18/B9)</f>
        <v/>
      </c>
      <c r="C19" s="123" t="str">
        <f t="shared" si="4"/>
        <v/>
      </c>
      <c r="D19" s="123" t="str">
        <f t="shared" si="4"/>
        <v/>
      </c>
      <c r="E19" s="123" t="str">
        <f t="shared" si="4"/>
        <v/>
      </c>
      <c r="F19" s="123" t="str">
        <f t="shared" si="4"/>
        <v/>
      </c>
      <c r="G19" s="123" t="str">
        <f t="shared" si="4"/>
        <v/>
      </c>
      <c r="H19" s="95"/>
    </row>
    <row r="20" spans="1:10" x14ac:dyDescent="0.2">
      <c r="A20" s="49" t="s">
        <v>126</v>
      </c>
      <c r="B20" s="138">
        <f>Investments!B5</f>
        <v>0</v>
      </c>
      <c r="C20" s="134">
        <f>Investments!E5</f>
        <v>0</v>
      </c>
      <c r="D20" s="134">
        <f>Investments!F5</f>
        <v>0</v>
      </c>
      <c r="E20" s="134">
        <f>Investments!G5</f>
        <v>0</v>
      </c>
      <c r="F20" s="134">
        <f>Investments!H5</f>
        <v>0</v>
      </c>
      <c r="G20" s="134">
        <f>Investments!I5</f>
        <v>0</v>
      </c>
      <c r="H20" s="95"/>
    </row>
    <row r="21" spans="1:10" x14ac:dyDescent="0.2">
      <c r="A21" s="48" t="s">
        <v>127</v>
      </c>
      <c r="B21" s="172">
        <f t="shared" ref="B21:G21" si="5">B18-B20</f>
        <v>0</v>
      </c>
      <c r="C21" s="133">
        <f t="shared" si="5"/>
        <v>0</v>
      </c>
      <c r="D21" s="133">
        <f t="shared" si="5"/>
        <v>0</v>
      </c>
      <c r="E21" s="133">
        <f t="shared" si="5"/>
        <v>0</v>
      </c>
      <c r="F21" s="133">
        <f t="shared" si="5"/>
        <v>0</v>
      </c>
      <c r="G21" s="133">
        <f t="shared" si="5"/>
        <v>0</v>
      </c>
      <c r="H21" s="95"/>
    </row>
    <row r="22" spans="1:10" x14ac:dyDescent="0.2">
      <c r="A22" s="49" t="s">
        <v>128</v>
      </c>
      <c r="B22" s="137">
        <v>0</v>
      </c>
      <c r="C22" s="226"/>
      <c r="D22" s="226"/>
      <c r="E22" s="226"/>
      <c r="F22" s="226"/>
      <c r="G22" s="226"/>
      <c r="H22" s="95"/>
    </row>
    <row r="23" spans="1:10" x14ac:dyDescent="0.2">
      <c r="A23" s="49" t="s">
        <v>129</v>
      </c>
      <c r="B23" s="137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95"/>
      <c r="J23" s="2"/>
    </row>
    <row r="24" spans="1:10" x14ac:dyDescent="0.2">
      <c r="A24" s="49" t="s">
        <v>130</v>
      </c>
      <c r="B24" s="137">
        <v>0</v>
      </c>
      <c r="C24" s="134">
        <f>Parameters!C35*('Income statement and balance '!B48+C47+D47+'Income statement and balance '!C48)/2</f>
        <v>0</v>
      </c>
      <c r="D24" s="134">
        <f>Parameters!D35*('Income statement and balance '!C48+D47+E47+'Income statement and balance '!D48)/2</f>
        <v>0</v>
      </c>
      <c r="E24" s="134">
        <f>Parameters!E35*('Income statement and balance '!D48+E47+F47+'Income statement and balance '!E48)/2</f>
        <v>0</v>
      </c>
      <c r="F24" s="134">
        <f>Parameters!F35*('Income statement and balance '!E48+F47+G47+'Income statement and balance '!F48)/2</f>
        <v>0</v>
      </c>
      <c r="G24" s="134">
        <f>Parameters!G35*('Income statement and balance '!F48+G47+H47+'Income statement and balance '!G48)/2</f>
        <v>0</v>
      </c>
      <c r="H24" s="95"/>
    </row>
    <row r="25" spans="1:10" x14ac:dyDescent="0.2">
      <c r="A25" s="49" t="s">
        <v>131</v>
      </c>
      <c r="B25" s="137">
        <v>0</v>
      </c>
      <c r="C25" s="134">
        <f>IF((C21+C23-C24+C27-C28)&lt;=0,0,(C21+C23-C24+C27-C28)*Parameters!C37)</f>
        <v>0</v>
      </c>
      <c r="D25" s="134">
        <f>IF((D21+D23-D24+D27-D28)&lt;=0,0,(D21+D23-D24+D27-D28)*Parameters!D37)</f>
        <v>0</v>
      </c>
      <c r="E25" s="134">
        <f>IF((E21+E23-E24+E27-E28)&lt;=0,0,(E21+E23-E24+E27-E28)*Parameters!E37)</f>
        <v>0</v>
      </c>
      <c r="F25" s="134">
        <f>IF((F21+F23-F24+F27-F28)&lt;=0,0,(F21+F23-F24+F27-F28)*Parameters!F37)</f>
        <v>0</v>
      </c>
      <c r="G25" s="134">
        <f>IF((G21+G23-G24+G27-G28)&lt;=0,0,(G21+G23-G24+G27-G28)*Parameters!G37)</f>
        <v>0</v>
      </c>
      <c r="H25" s="95"/>
    </row>
    <row r="26" spans="1:10" x14ac:dyDescent="0.2">
      <c r="A26" s="48" t="s">
        <v>132</v>
      </c>
      <c r="B26" s="172">
        <f t="shared" ref="B26:G26" si="6">B21+B22+B23-B24-B25</f>
        <v>0</v>
      </c>
      <c r="C26" s="133">
        <f t="shared" si="6"/>
        <v>0</v>
      </c>
      <c r="D26" s="133">
        <f t="shared" si="6"/>
        <v>0</v>
      </c>
      <c r="E26" s="133">
        <f t="shared" si="6"/>
        <v>0</v>
      </c>
      <c r="F26" s="133">
        <f t="shared" si="6"/>
        <v>0</v>
      </c>
      <c r="G26" s="133">
        <f t="shared" si="6"/>
        <v>0</v>
      </c>
      <c r="H26" s="95"/>
    </row>
    <row r="27" spans="1:10" x14ac:dyDescent="0.2">
      <c r="A27" s="49" t="s">
        <v>133</v>
      </c>
      <c r="B27" s="137">
        <v>0</v>
      </c>
      <c r="C27" s="134">
        <f>Financing!B42+Financing!B43+Financing!B44+Financing!B45+Financing!B46</f>
        <v>0</v>
      </c>
      <c r="D27" s="134">
        <f>Financing!C42+Financing!C43+Financing!C44+Financing!C45+Financing!C46</f>
        <v>0</v>
      </c>
      <c r="E27" s="134">
        <f>Financing!D42+Financing!D43+Financing!D44+Financing!D45+Financing!D46</f>
        <v>0</v>
      </c>
      <c r="F27" s="134">
        <f>Financing!E42+Financing!E43+Financing!E44+Financing!E45+Financing!E46</f>
        <v>0</v>
      </c>
      <c r="G27" s="134">
        <f>Financing!F42+Financing!F43+Financing!F44+Financing!F45+Financing!F46</f>
        <v>0</v>
      </c>
      <c r="H27" s="95"/>
    </row>
    <row r="28" spans="1:10" x14ac:dyDescent="0.2">
      <c r="A28" s="49" t="s">
        <v>134</v>
      </c>
      <c r="B28" s="137">
        <v>0</v>
      </c>
      <c r="C28" s="226"/>
      <c r="D28" s="226"/>
      <c r="E28" s="226"/>
      <c r="F28" s="226"/>
      <c r="G28" s="226"/>
      <c r="H28" s="95"/>
    </row>
    <row r="29" spans="1:10" x14ac:dyDescent="0.2">
      <c r="A29" s="48" t="s">
        <v>135</v>
      </c>
      <c r="B29" s="172">
        <f t="shared" ref="B29:G29" si="7">B26+B27-B28</f>
        <v>0</v>
      </c>
      <c r="C29" s="133">
        <f t="shared" si="7"/>
        <v>0</v>
      </c>
      <c r="D29" s="133">
        <f t="shared" si="7"/>
        <v>0</v>
      </c>
      <c r="E29" s="133">
        <f t="shared" si="7"/>
        <v>0</v>
      </c>
      <c r="F29" s="133">
        <f t="shared" si="7"/>
        <v>0</v>
      </c>
      <c r="G29" s="133">
        <f t="shared" si="7"/>
        <v>0</v>
      </c>
      <c r="H29" s="95"/>
    </row>
    <row r="30" spans="1:10" x14ac:dyDescent="0.2">
      <c r="A30" s="97"/>
      <c r="B30" s="197"/>
      <c r="C30" s="198"/>
      <c r="D30" s="198"/>
      <c r="E30" s="198"/>
      <c r="F30" s="198"/>
      <c r="G30" s="199"/>
      <c r="H30" s="95"/>
    </row>
    <row r="31" spans="1:10" x14ac:dyDescent="0.2">
      <c r="A31" s="240" t="s">
        <v>136</v>
      </c>
      <c r="B31" s="100"/>
      <c r="C31" s="144"/>
      <c r="D31" s="144"/>
      <c r="E31" s="144"/>
      <c r="F31" s="144"/>
      <c r="G31" s="145"/>
      <c r="H31" s="95"/>
    </row>
    <row r="32" spans="1:10" x14ac:dyDescent="0.2">
      <c r="A32" s="240" t="s">
        <v>137</v>
      </c>
      <c r="B32" s="100"/>
      <c r="C32" s="144"/>
      <c r="D32" s="144"/>
      <c r="E32" s="144"/>
      <c r="F32" s="144"/>
      <c r="G32" s="145"/>
      <c r="H32" s="95"/>
    </row>
    <row r="33" spans="1:8" x14ac:dyDescent="0.2">
      <c r="A33" s="49" t="s">
        <v>138</v>
      </c>
      <c r="B33" s="138">
        <f>Investments!B4</f>
        <v>0</v>
      </c>
      <c r="C33" s="134">
        <f>Investments!E4</f>
        <v>0</v>
      </c>
      <c r="D33" s="134">
        <f>Investments!F4</f>
        <v>0</v>
      </c>
      <c r="E33" s="134">
        <f>Investments!G4</f>
        <v>0</v>
      </c>
      <c r="F33" s="134">
        <f>Investments!H4</f>
        <v>0</v>
      </c>
      <c r="G33" s="134">
        <f>Investments!I4</f>
        <v>0</v>
      </c>
      <c r="H33" s="95"/>
    </row>
    <row r="34" spans="1:8" x14ac:dyDescent="0.2">
      <c r="A34" s="49" t="s">
        <v>139</v>
      </c>
      <c r="B34" s="137">
        <v>0</v>
      </c>
      <c r="C34" s="134">
        <f>(C10*Parameters!C39)/365</f>
        <v>0</v>
      </c>
      <c r="D34" s="134">
        <f>(D10*Parameters!D39)/365</f>
        <v>0</v>
      </c>
      <c r="E34" s="134">
        <f>(E10*Parameters!E39)/365</f>
        <v>0</v>
      </c>
      <c r="F34" s="134">
        <f>(F10*Parameters!F39)/365</f>
        <v>0</v>
      </c>
      <c r="G34" s="134">
        <f>(G10*Parameters!G39)/365</f>
        <v>0</v>
      </c>
      <c r="H34" s="95"/>
    </row>
    <row r="35" spans="1:8" x14ac:dyDescent="0.2">
      <c r="A35" s="49" t="s">
        <v>140</v>
      </c>
      <c r="B35" s="137">
        <v>0</v>
      </c>
      <c r="C35" s="134">
        <f>(C6*Parameters!C38)/365</f>
        <v>0</v>
      </c>
      <c r="D35" s="134">
        <f>(D6*Parameters!D38)/365</f>
        <v>0</v>
      </c>
      <c r="E35" s="134">
        <f>(E6*Parameters!E38)/365</f>
        <v>0</v>
      </c>
      <c r="F35" s="134">
        <f>(F6*Parameters!F38)/365</f>
        <v>0</v>
      </c>
      <c r="G35" s="134">
        <f>(G6*Parameters!G38)/365</f>
        <v>0</v>
      </c>
      <c r="H35" s="95"/>
    </row>
    <row r="36" spans="1:8" x14ac:dyDescent="0.2">
      <c r="A36" s="49" t="s">
        <v>145</v>
      </c>
      <c r="B36" s="137">
        <v>0</v>
      </c>
      <c r="C36" s="134">
        <f>B36+Financing!B12</f>
        <v>0</v>
      </c>
      <c r="D36" s="134">
        <f>C36+Financing!C12</f>
        <v>0</v>
      </c>
      <c r="E36" s="134">
        <f>D36+Financing!D12</f>
        <v>0</v>
      </c>
      <c r="F36" s="134">
        <f>E36+Financing!E12</f>
        <v>0</v>
      </c>
      <c r="G36" s="134">
        <f>F36+Financing!F12</f>
        <v>0</v>
      </c>
      <c r="H36" s="95"/>
    </row>
    <row r="37" spans="1:8" x14ac:dyDescent="0.2">
      <c r="A37" s="49" t="s">
        <v>142</v>
      </c>
      <c r="B37" s="137">
        <v>0</v>
      </c>
      <c r="C37" s="134"/>
      <c r="D37" s="134"/>
      <c r="E37" s="134"/>
      <c r="F37" s="134"/>
      <c r="G37" s="134"/>
      <c r="H37" s="95"/>
    </row>
    <row r="38" spans="1:8" x14ac:dyDescent="0.2">
      <c r="A38" s="49" t="s">
        <v>143</v>
      </c>
      <c r="B38" s="137">
        <v>0</v>
      </c>
      <c r="C38" s="134">
        <f>B38</f>
        <v>0</v>
      </c>
      <c r="D38" s="134">
        <f>B38</f>
        <v>0</v>
      </c>
      <c r="E38" s="134">
        <f>B38</f>
        <v>0</v>
      </c>
      <c r="F38" s="134">
        <f>B38</f>
        <v>0</v>
      </c>
      <c r="G38" s="134">
        <f>B38</f>
        <v>0</v>
      </c>
      <c r="H38" s="95"/>
    </row>
    <row r="39" spans="1:8" x14ac:dyDescent="0.2">
      <c r="A39" s="49" t="s">
        <v>141</v>
      </c>
      <c r="B39" s="137">
        <v>0</v>
      </c>
      <c r="C39" s="134">
        <f>B39+Financing!B30</f>
        <v>0</v>
      </c>
      <c r="D39" s="134">
        <f>C39+Financing!C30</f>
        <v>0</v>
      </c>
      <c r="E39" s="134">
        <f>D39+Financing!D30</f>
        <v>0</v>
      </c>
      <c r="F39" s="134">
        <f>E39+Financing!E30</f>
        <v>0</v>
      </c>
      <c r="G39" s="134">
        <f>F39+Financing!F30</f>
        <v>0</v>
      </c>
      <c r="H39" s="95"/>
    </row>
    <row r="40" spans="1:8" x14ac:dyDescent="0.2">
      <c r="A40" s="48" t="s">
        <v>144</v>
      </c>
      <c r="B40" s="172">
        <f t="shared" ref="B40:G40" si="8">SUM(B33:B39)</f>
        <v>0</v>
      </c>
      <c r="C40" s="133">
        <f t="shared" si="8"/>
        <v>0</v>
      </c>
      <c r="D40" s="133">
        <f t="shared" si="8"/>
        <v>0</v>
      </c>
      <c r="E40" s="133">
        <f t="shared" si="8"/>
        <v>0</v>
      </c>
      <c r="F40" s="133">
        <f t="shared" si="8"/>
        <v>0</v>
      </c>
      <c r="G40" s="133">
        <f t="shared" si="8"/>
        <v>0</v>
      </c>
      <c r="H40" s="95"/>
    </row>
    <row r="41" spans="1:8" x14ac:dyDescent="0.2">
      <c r="A41" s="97"/>
      <c r="B41" s="197"/>
      <c r="C41" s="198"/>
      <c r="D41" s="198"/>
      <c r="E41" s="198"/>
      <c r="F41" s="198"/>
      <c r="G41" s="199"/>
      <c r="H41" s="95"/>
    </row>
    <row r="42" spans="1:8" x14ac:dyDescent="0.2">
      <c r="A42" s="240" t="s">
        <v>146</v>
      </c>
      <c r="B42" s="173"/>
      <c r="C42" s="144"/>
      <c r="D42" s="144"/>
      <c r="E42" s="144"/>
      <c r="F42" s="144"/>
      <c r="G42" s="145"/>
      <c r="H42" s="95"/>
    </row>
    <row r="43" spans="1:8" x14ac:dyDescent="0.2">
      <c r="A43" s="49" t="s">
        <v>211</v>
      </c>
      <c r="B43" s="137">
        <v>0</v>
      </c>
      <c r="C43" s="134">
        <f>B43+Financing!B27</f>
        <v>0</v>
      </c>
      <c r="D43" s="134">
        <f>C43+Financing!C27</f>
        <v>0</v>
      </c>
      <c r="E43" s="134">
        <f>D43+Financing!D27</f>
        <v>0</v>
      </c>
      <c r="F43" s="134">
        <f>E43+Financing!E27</f>
        <v>0</v>
      </c>
      <c r="G43" s="134">
        <f>F43+Financing!F27</f>
        <v>0</v>
      </c>
      <c r="H43" s="95"/>
    </row>
    <row r="44" spans="1:8" x14ac:dyDescent="0.2">
      <c r="A44" s="49" t="s">
        <v>219</v>
      </c>
      <c r="B44" s="137">
        <v>0</v>
      </c>
      <c r="C44" s="134">
        <f>B44+Financing!B28</f>
        <v>0</v>
      </c>
      <c r="D44" s="134">
        <f>C44+Financing!C28</f>
        <v>0</v>
      </c>
      <c r="E44" s="134">
        <f>D44+Financing!D28</f>
        <v>0</v>
      </c>
      <c r="F44" s="134">
        <f>E44+Financing!E28</f>
        <v>0</v>
      </c>
      <c r="G44" s="134">
        <f>F44+Financing!F28</f>
        <v>0</v>
      </c>
      <c r="H44" s="95"/>
    </row>
    <row r="45" spans="1:8" x14ac:dyDescent="0.2">
      <c r="A45" s="49" t="s">
        <v>212</v>
      </c>
      <c r="B45" s="137">
        <v>0</v>
      </c>
      <c r="C45" s="134">
        <f>B45+B46-Financing!B20</f>
        <v>0</v>
      </c>
      <c r="D45" s="134">
        <f>C45+C46-Financing!C20</f>
        <v>0</v>
      </c>
      <c r="E45" s="134">
        <f>D45+D46-Financing!D20</f>
        <v>0</v>
      </c>
      <c r="F45" s="134">
        <f>E45+E46-Financing!E20</f>
        <v>0</v>
      </c>
      <c r="G45" s="134">
        <f>F45+F46-Financing!F20</f>
        <v>0</v>
      </c>
      <c r="H45" s="95"/>
    </row>
    <row r="46" spans="1:8" x14ac:dyDescent="0.2">
      <c r="A46" s="49" t="s">
        <v>213</v>
      </c>
      <c r="B46" s="138">
        <f t="shared" ref="B46:G46" si="9">B29</f>
        <v>0</v>
      </c>
      <c r="C46" s="134">
        <f t="shared" si="9"/>
        <v>0</v>
      </c>
      <c r="D46" s="134">
        <f t="shared" si="9"/>
        <v>0</v>
      </c>
      <c r="E46" s="134">
        <f t="shared" si="9"/>
        <v>0</v>
      </c>
      <c r="F46" s="134">
        <f t="shared" si="9"/>
        <v>0</v>
      </c>
      <c r="G46" s="134">
        <f t="shared" si="9"/>
        <v>0</v>
      </c>
      <c r="H46" s="95"/>
    </row>
    <row r="47" spans="1:8" x14ac:dyDescent="0.2">
      <c r="A47" s="49" t="s">
        <v>214</v>
      </c>
      <c r="B47" s="137">
        <v>0</v>
      </c>
      <c r="C47" s="134">
        <f>Financing!B34</f>
        <v>0</v>
      </c>
      <c r="D47" s="134">
        <f>Financing!C34</f>
        <v>0</v>
      </c>
      <c r="E47" s="134">
        <f>Financing!D34</f>
        <v>0</v>
      </c>
      <c r="F47" s="134">
        <f>Financing!E34</f>
        <v>0</v>
      </c>
      <c r="G47" s="134">
        <f>Financing!F34</f>
        <v>0</v>
      </c>
      <c r="H47" s="95"/>
    </row>
    <row r="48" spans="1:8" x14ac:dyDescent="0.2">
      <c r="A48" s="49" t="s">
        <v>215</v>
      </c>
      <c r="B48" s="137">
        <v>0</v>
      </c>
      <c r="C48" s="134">
        <f>Financing!B33</f>
        <v>0</v>
      </c>
      <c r="D48" s="134">
        <f>Financing!C33</f>
        <v>0</v>
      </c>
      <c r="E48" s="134">
        <f>Financing!D33</f>
        <v>0</v>
      </c>
      <c r="F48" s="134">
        <f>Financing!E33</f>
        <v>0</v>
      </c>
      <c r="G48" s="134">
        <f>Financing!F33</f>
        <v>0</v>
      </c>
      <c r="H48" s="95"/>
    </row>
    <row r="49" spans="1:8" x14ac:dyDescent="0.2">
      <c r="A49" s="49" t="s">
        <v>218</v>
      </c>
      <c r="B49" s="137">
        <v>0</v>
      </c>
      <c r="C49" s="226">
        <v>0</v>
      </c>
      <c r="D49" s="226">
        <v>0</v>
      </c>
      <c r="E49" s="226">
        <v>0</v>
      </c>
      <c r="F49" s="226">
        <v>0</v>
      </c>
      <c r="G49" s="226">
        <v>0</v>
      </c>
      <c r="H49" s="95"/>
    </row>
    <row r="50" spans="1:8" x14ac:dyDescent="0.2">
      <c r="A50" s="49" t="s">
        <v>216</v>
      </c>
      <c r="B50" s="137">
        <v>0</v>
      </c>
      <c r="C50" s="134">
        <f>B50+Financing!B6</f>
        <v>0</v>
      </c>
      <c r="D50" s="134">
        <f>C50+Financing!C6</f>
        <v>0</v>
      </c>
      <c r="E50" s="134">
        <f>D50+Financing!D6</f>
        <v>0</v>
      </c>
      <c r="F50" s="134">
        <f>E50+Financing!E6</f>
        <v>0</v>
      </c>
      <c r="G50" s="134">
        <f>F50+Financing!F6</f>
        <v>0</v>
      </c>
      <c r="H50" s="95"/>
    </row>
    <row r="51" spans="1:8" x14ac:dyDescent="0.2">
      <c r="A51" s="49" t="s">
        <v>197</v>
      </c>
      <c r="B51" s="137">
        <v>0</v>
      </c>
      <c r="C51" s="134">
        <f>((C10+C12+C13+Expenses!C42)*Parameters!C40)/365</f>
        <v>0</v>
      </c>
      <c r="D51" s="134">
        <f>((D10+D12+D13+Expenses!D42)*Parameters!D40)/365</f>
        <v>0</v>
      </c>
      <c r="E51" s="134">
        <f>((E10+E12+E13+Expenses!E42)*Parameters!E40)/365</f>
        <v>0</v>
      </c>
      <c r="F51" s="134">
        <f>((F10+F12+F13+Expenses!F42)*Parameters!F40)/365</f>
        <v>0</v>
      </c>
      <c r="G51" s="134">
        <f>((G10+G12+G13+Expenses!G42)*Parameters!G40)/365</f>
        <v>0</v>
      </c>
      <c r="H51" s="95"/>
    </row>
    <row r="52" spans="1:8" x14ac:dyDescent="0.2">
      <c r="A52" s="49" t="s">
        <v>217</v>
      </c>
      <c r="B52" s="137">
        <v>0</v>
      </c>
      <c r="C52" s="134"/>
      <c r="D52" s="134"/>
      <c r="E52" s="134"/>
      <c r="F52" s="134"/>
      <c r="G52" s="134"/>
      <c r="H52" s="95"/>
    </row>
    <row r="53" spans="1:8" x14ac:dyDescent="0.2">
      <c r="A53" s="48" t="s">
        <v>210</v>
      </c>
      <c r="B53" s="172">
        <f t="shared" ref="B53:G53" si="10">SUM(B43:B52)</f>
        <v>0</v>
      </c>
      <c r="C53" s="133">
        <f t="shared" si="10"/>
        <v>0</v>
      </c>
      <c r="D53" s="133">
        <f t="shared" si="10"/>
        <v>0</v>
      </c>
      <c r="E53" s="133">
        <f t="shared" si="10"/>
        <v>0</v>
      </c>
      <c r="F53" s="133">
        <f t="shared" si="10"/>
        <v>0</v>
      </c>
      <c r="G53" s="133">
        <f t="shared" si="10"/>
        <v>0</v>
      </c>
      <c r="H53" s="95"/>
    </row>
    <row r="54" spans="1:8" x14ac:dyDescent="0.2">
      <c r="A54" s="257" t="s">
        <v>207</v>
      </c>
      <c r="B54" s="101">
        <f t="shared" ref="B54:G54" si="11">B40-B53</f>
        <v>0</v>
      </c>
      <c r="C54" s="146">
        <f t="shared" si="11"/>
        <v>0</v>
      </c>
      <c r="D54" s="146">
        <f t="shared" si="11"/>
        <v>0</v>
      </c>
      <c r="E54" s="146">
        <f t="shared" si="11"/>
        <v>0</v>
      </c>
      <c r="F54" s="146">
        <f t="shared" si="11"/>
        <v>0</v>
      </c>
      <c r="G54" s="146">
        <f t="shared" si="11"/>
        <v>0</v>
      </c>
      <c r="H54" s="95"/>
    </row>
    <row r="55" spans="1:8" x14ac:dyDescent="0.2">
      <c r="A55" s="49" t="s">
        <v>208</v>
      </c>
      <c r="B55" s="134">
        <f t="shared" ref="B55:G55" si="12">B43+B44+B45+B46</f>
        <v>0</v>
      </c>
      <c r="C55" s="134">
        <f t="shared" si="12"/>
        <v>0</v>
      </c>
      <c r="D55" s="134">
        <f t="shared" si="12"/>
        <v>0</v>
      </c>
      <c r="E55" s="134">
        <f t="shared" si="12"/>
        <v>0</v>
      </c>
      <c r="F55" s="134">
        <f t="shared" si="12"/>
        <v>0</v>
      </c>
      <c r="G55" s="134">
        <f t="shared" si="12"/>
        <v>0</v>
      </c>
      <c r="H55" s="95"/>
    </row>
    <row r="56" spans="1:8" x14ac:dyDescent="0.2">
      <c r="A56" s="49" t="s">
        <v>209</v>
      </c>
      <c r="B56" s="134">
        <f t="shared" ref="B56:G56" si="13">B55+B47</f>
        <v>0</v>
      </c>
      <c r="C56" s="134">
        <f t="shared" si="13"/>
        <v>0</v>
      </c>
      <c r="D56" s="134">
        <f t="shared" si="13"/>
        <v>0</v>
      </c>
      <c r="E56" s="134">
        <f t="shared" si="13"/>
        <v>0</v>
      </c>
      <c r="F56" s="134">
        <f t="shared" si="13"/>
        <v>0</v>
      </c>
      <c r="G56" s="134">
        <f t="shared" si="13"/>
        <v>0</v>
      </c>
      <c r="H56" s="95"/>
    </row>
    <row r="57" spans="1:8" x14ac:dyDescent="0.2">
      <c r="A57" s="95"/>
      <c r="B57" s="95"/>
      <c r="C57" s="95"/>
      <c r="D57" s="95"/>
      <c r="E57" s="95"/>
      <c r="F57" s="95"/>
      <c r="G57" s="95"/>
      <c r="H57" s="95"/>
    </row>
    <row r="58" spans="1:8" x14ac:dyDescent="0.2">
      <c r="A58" s="3"/>
      <c r="B58" s="3"/>
      <c r="C58" s="3"/>
      <c r="D58" s="3"/>
      <c r="E58" s="3"/>
      <c r="F58" s="3"/>
      <c r="G58" s="3"/>
      <c r="H58" s="3"/>
    </row>
    <row r="59" spans="1:8" x14ac:dyDescent="0.2">
      <c r="A59" s="3"/>
      <c r="B59" s="3"/>
      <c r="C59" s="3"/>
      <c r="D59" s="3"/>
      <c r="E59" s="3"/>
      <c r="F59" s="3"/>
      <c r="G59" s="3"/>
      <c r="H59" s="3"/>
    </row>
    <row r="60" spans="1:8" x14ac:dyDescent="0.2">
      <c r="A60" s="3"/>
      <c r="B60" s="3"/>
      <c r="C60" s="3"/>
      <c r="D60" s="3"/>
      <c r="E60" s="3"/>
      <c r="F60" s="3"/>
      <c r="G60" s="3"/>
      <c r="H60" s="3"/>
    </row>
    <row r="61" spans="1:8" x14ac:dyDescent="0.2">
      <c r="A61" s="3"/>
      <c r="B61" s="3"/>
      <c r="C61" s="3"/>
      <c r="D61" s="3"/>
      <c r="E61" s="3"/>
      <c r="F61" s="3"/>
      <c r="G61" s="3"/>
      <c r="H61" s="3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>
    <oddHeader>&amp;LBUSINESSOULU&amp;CIncome statement and balance&amp;RFinancial Forecasting Tool</oddHeader>
    <oddFooter>&amp;LFor the use of BusinessOulu only&amp;RIncome statement and balance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view="pageLayout" zoomScaleNormal="100" workbookViewId="0">
      <selection activeCell="J1" sqref="J1"/>
    </sheetView>
  </sheetViews>
  <sheetFormatPr defaultRowHeight="12.75" x14ac:dyDescent="0.2"/>
  <sheetData>
    <row r="1" spans="1:9" x14ac:dyDescent="0.2">
      <c r="A1" s="7" t="str">
        <f>Parameters!B3</f>
        <v>Company Ltd.</v>
      </c>
      <c r="B1" s="6"/>
      <c r="C1" s="6"/>
      <c r="D1" s="6"/>
      <c r="F1" s="5"/>
      <c r="G1" s="5"/>
      <c r="H1" s="5"/>
      <c r="I1" s="5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Header>&amp;LBUSINESSOULU&amp;CGraphics&amp;RFinancial Forecasting Tool</oddHeader>
    <oddFooter>&amp;LFor the use of BusinessOulu only&amp;RGraphics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Layout" zoomScaleNormal="100" workbookViewId="0">
      <selection activeCell="K19" sqref="K19"/>
    </sheetView>
  </sheetViews>
  <sheetFormatPr defaultRowHeight="12.75" x14ac:dyDescent="0.2"/>
  <cols>
    <col min="1" max="1" width="3.28515625" customWidth="1"/>
    <col min="2" max="2" width="32.85546875" customWidth="1"/>
    <col min="3" max="3" width="13.140625" customWidth="1"/>
    <col min="4" max="4" width="7.28515625" customWidth="1"/>
    <col min="5" max="5" width="13.28515625" customWidth="1"/>
    <col min="6" max="6" width="7" customWidth="1"/>
    <col min="7" max="7" width="13.5703125" customWidth="1"/>
    <col min="8" max="8" width="7" customWidth="1"/>
    <col min="9" max="9" width="12.7109375" customWidth="1"/>
    <col min="10" max="10" width="6.5703125" customWidth="1"/>
    <col min="11" max="11" width="12.85546875" customWidth="1"/>
    <col min="12" max="12" width="6.28515625" customWidth="1"/>
  </cols>
  <sheetData>
    <row r="1" spans="1:13" x14ac:dyDescent="0.2">
      <c r="A1" s="241" t="s">
        <v>148</v>
      </c>
      <c r="B1" s="17"/>
      <c r="C1" s="17"/>
      <c r="D1" s="242" t="s">
        <v>150</v>
      </c>
      <c r="E1" s="17"/>
      <c r="F1" s="17"/>
      <c r="G1" s="17"/>
      <c r="H1" s="17"/>
      <c r="I1" s="17"/>
      <c r="J1" s="17"/>
      <c r="K1" s="17" t="s">
        <v>0</v>
      </c>
      <c r="L1" s="17"/>
      <c r="M1" s="9"/>
    </row>
    <row r="2" spans="1:13" x14ac:dyDescent="0.2">
      <c r="A2" s="17"/>
      <c r="B2" s="17"/>
      <c r="C2" s="17"/>
      <c r="D2" s="241" t="s">
        <v>151</v>
      </c>
      <c r="E2" s="17"/>
      <c r="F2" s="17"/>
      <c r="G2" s="17"/>
      <c r="H2" s="17"/>
      <c r="I2" s="17"/>
      <c r="J2" s="17"/>
      <c r="K2" s="17"/>
      <c r="L2" s="17"/>
      <c r="M2" s="9"/>
    </row>
    <row r="3" spans="1:13" x14ac:dyDescent="0.2">
      <c r="A3" s="17"/>
      <c r="B3" s="17"/>
      <c r="C3" s="17"/>
      <c r="D3" s="259"/>
      <c r="E3" s="261"/>
      <c r="F3" s="126"/>
      <c r="G3" s="126"/>
      <c r="H3" s="17"/>
      <c r="I3" s="17"/>
      <c r="J3" s="17"/>
      <c r="K3" s="17"/>
      <c r="L3" s="17"/>
      <c r="M3" s="9"/>
    </row>
    <row r="4" spans="1:13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9"/>
    </row>
    <row r="5" spans="1:13" x14ac:dyDescent="0.2">
      <c r="A5" s="241" t="s">
        <v>149</v>
      </c>
      <c r="B5" s="17"/>
      <c r="C5" s="17"/>
      <c r="D5" s="241" t="s">
        <v>152</v>
      </c>
      <c r="E5" s="17"/>
      <c r="F5" s="17"/>
      <c r="G5" s="17"/>
      <c r="H5" s="17"/>
      <c r="I5" s="17"/>
      <c r="J5" s="241" t="s">
        <v>153</v>
      </c>
      <c r="K5" s="17"/>
      <c r="L5" s="17"/>
      <c r="M5" s="9"/>
    </row>
    <row r="6" spans="1:13" x14ac:dyDescent="0.2">
      <c r="A6" s="298" t="str">
        <f>Parameters!B3</f>
        <v>Company Ltd.</v>
      </c>
      <c r="B6" s="299"/>
      <c r="C6" s="17"/>
      <c r="D6" s="259"/>
      <c r="E6" s="260"/>
      <c r="F6" s="260"/>
      <c r="G6" s="261"/>
      <c r="H6" s="17"/>
      <c r="I6" s="17"/>
      <c r="J6" s="300"/>
      <c r="K6" s="301"/>
      <c r="L6" s="302"/>
      <c r="M6" s="9"/>
    </row>
    <row r="7" spans="1:13" x14ac:dyDescent="0.2">
      <c r="A7" s="180"/>
      <c r="B7" s="180"/>
      <c r="C7" s="42"/>
      <c r="D7" s="118"/>
      <c r="E7" s="118"/>
      <c r="F7" s="118"/>
      <c r="G7" s="118"/>
      <c r="H7" s="42"/>
      <c r="I7" s="42"/>
      <c r="J7" s="120"/>
      <c r="K7" s="120"/>
      <c r="L7" s="120"/>
      <c r="M7" s="9"/>
    </row>
    <row r="8" spans="1:13" x14ac:dyDescent="0.2">
      <c r="A8" s="17"/>
      <c r="B8" s="17"/>
      <c r="C8" s="303" t="s">
        <v>20</v>
      </c>
      <c r="D8" s="304"/>
      <c r="E8" s="303" t="s">
        <v>21</v>
      </c>
      <c r="F8" s="304"/>
      <c r="G8" s="303" t="s">
        <v>21</v>
      </c>
      <c r="H8" s="304"/>
      <c r="I8" s="303" t="s">
        <v>21</v>
      </c>
      <c r="J8" s="304"/>
      <c r="K8" s="303" t="s">
        <v>21</v>
      </c>
      <c r="L8" s="304"/>
      <c r="M8" s="9"/>
    </row>
    <row r="9" spans="1:13" x14ac:dyDescent="0.2">
      <c r="A9" s="18"/>
      <c r="B9" s="243" t="s">
        <v>36</v>
      </c>
      <c r="C9" s="31">
        <f>Parameters!B26</f>
        <v>2018</v>
      </c>
      <c r="D9" s="131"/>
      <c r="E9" s="31">
        <f>C9+1</f>
        <v>2019</v>
      </c>
      <c r="F9" s="131"/>
      <c r="G9" s="31">
        <f>E9+1</f>
        <v>2020</v>
      </c>
      <c r="H9" s="131"/>
      <c r="I9" s="31">
        <f>G9+1</f>
        <v>2021</v>
      </c>
      <c r="J9" s="131"/>
      <c r="K9" s="31">
        <f>I9+1</f>
        <v>2022</v>
      </c>
      <c r="L9" s="130"/>
      <c r="M9" s="9"/>
    </row>
    <row r="10" spans="1:13" x14ac:dyDescent="0.2">
      <c r="A10" s="18"/>
      <c r="B10" s="244" t="s">
        <v>37</v>
      </c>
      <c r="C10" s="18">
        <f>Parameters!C26</f>
        <v>12</v>
      </c>
      <c r="D10" s="130"/>
      <c r="E10" s="18">
        <v>12</v>
      </c>
      <c r="F10" s="130"/>
      <c r="G10" s="18">
        <v>12</v>
      </c>
      <c r="H10" s="130"/>
      <c r="I10" s="18">
        <v>12</v>
      </c>
      <c r="J10" s="130"/>
      <c r="K10" s="18">
        <v>12</v>
      </c>
      <c r="L10" s="130"/>
      <c r="M10" s="9"/>
    </row>
    <row r="11" spans="1:13" x14ac:dyDescent="0.2">
      <c r="A11" s="18"/>
      <c r="B11" s="244" t="s">
        <v>24</v>
      </c>
      <c r="C11" s="181" t="str">
        <f>Parameters!E26</f>
        <v>December</v>
      </c>
      <c r="D11" s="115"/>
      <c r="E11" s="181" t="str">
        <f>Parameters!E27</f>
        <v>December</v>
      </c>
      <c r="F11" s="115"/>
      <c r="G11" s="181" t="str">
        <f>Parameters!E28</f>
        <v>December</v>
      </c>
      <c r="H11" s="115"/>
      <c r="I11" s="181" t="str">
        <f>Parameters!E29</f>
        <v>December</v>
      </c>
      <c r="J11" s="115"/>
      <c r="K11" s="181" t="str">
        <f>Parameters!E30</f>
        <v>December</v>
      </c>
      <c r="L11" s="115"/>
      <c r="M11" s="9"/>
    </row>
    <row r="12" spans="1:13" x14ac:dyDescent="0.2">
      <c r="A12" s="18"/>
      <c r="B12" s="130"/>
      <c r="C12" s="127" t="s">
        <v>3</v>
      </c>
      <c r="D12" s="182" t="s">
        <v>1</v>
      </c>
      <c r="E12" s="127" t="s">
        <v>3</v>
      </c>
      <c r="F12" s="182" t="s">
        <v>1</v>
      </c>
      <c r="G12" s="127" t="s">
        <v>3</v>
      </c>
      <c r="H12" s="182" t="s">
        <v>1</v>
      </c>
      <c r="I12" s="127" t="s">
        <v>3</v>
      </c>
      <c r="J12" s="182" t="s">
        <v>1</v>
      </c>
      <c r="K12" s="127" t="s">
        <v>3</v>
      </c>
      <c r="L12" s="182" t="s">
        <v>1</v>
      </c>
      <c r="M12" s="9"/>
    </row>
    <row r="13" spans="1:13" x14ac:dyDescent="0.2">
      <c r="A13" s="31">
        <v>1</v>
      </c>
      <c r="B13" s="245" t="s">
        <v>154</v>
      </c>
      <c r="C13" s="158">
        <f>'Income statement and balance '!C6</f>
        <v>0</v>
      </c>
      <c r="D13" s="183"/>
      <c r="E13" s="158">
        <f>'Income statement and balance '!D6</f>
        <v>0</v>
      </c>
      <c r="F13" s="183"/>
      <c r="G13" s="158">
        <f>'Income statement and balance '!E6</f>
        <v>0</v>
      </c>
      <c r="H13" s="183"/>
      <c r="I13" s="158">
        <f>'Income statement and balance '!F6</f>
        <v>0</v>
      </c>
      <c r="J13" s="183"/>
      <c r="K13" s="158">
        <f>'Income statement and balance '!G6</f>
        <v>0</v>
      </c>
      <c r="L13" s="183"/>
      <c r="M13" s="9"/>
    </row>
    <row r="14" spans="1:13" x14ac:dyDescent="0.2">
      <c r="A14" s="18">
        <v>2</v>
      </c>
      <c r="B14" s="246" t="s">
        <v>120</v>
      </c>
      <c r="C14" s="132">
        <f>'Income statement and balance '!C8</f>
        <v>0</v>
      </c>
      <c r="D14" s="184"/>
      <c r="E14" s="132">
        <f>'Income statement and balance '!D8</f>
        <v>0</v>
      </c>
      <c r="F14" s="184"/>
      <c r="G14" s="132">
        <f>'Income statement and balance '!E8</f>
        <v>0</v>
      </c>
      <c r="H14" s="184"/>
      <c r="I14" s="132">
        <f>'Income statement and balance '!F8</f>
        <v>0</v>
      </c>
      <c r="J14" s="184"/>
      <c r="K14" s="132">
        <f>'Income statement and balance '!G8</f>
        <v>0</v>
      </c>
      <c r="L14" s="184"/>
      <c r="M14" s="9"/>
    </row>
    <row r="15" spans="1:13" x14ac:dyDescent="0.2">
      <c r="A15" s="31">
        <v>3</v>
      </c>
      <c r="B15" s="245" t="s">
        <v>155</v>
      </c>
      <c r="C15" s="158">
        <f>C14+C13</f>
        <v>0</v>
      </c>
      <c r="D15" s="183">
        <v>100</v>
      </c>
      <c r="E15" s="158">
        <f>E14+E13</f>
        <v>0</v>
      </c>
      <c r="F15" s="183">
        <v>100</v>
      </c>
      <c r="G15" s="158">
        <f>G14+G13</f>
        <v>0</v>
      </c>
      <c r="H15" s="183">
        <v>100</v>
      </c>
      <c r="I15" s="158">
        <f>I14+I13</f>
        <v>0</v>
      </c>
      <c r="J15" s="183">
        <v>100</v>
      </c>
      <c r="K15" s="158">
        <f>K14+K13</f>
        <v>0</v>
      </c>
      <c r="L15" s="183">
        <v>100</v>
      </c>
      <c r="M15" s="9"/>
    </row>
    <row r="16" spans="1:13" x14ac:dyDescent="0.2">
      <c r="A16" s="18">
        <v>4</v>
      </c>
      <c r="B16" s="246" t="s">
        <v>156</v>
      </c>
      <c r="C16" s="132">
        <f>Sales!C6</f>
        <v>0</v>
      </c>
      <c r="D16" s="184"/>
      <c r="E16" s="132">
        <f>Sales!D6</f>
        <v>0</v>
      </c>
      <c r="F16" s="184"/>
      <c r="G16" s="132">
        <f>Sales!E6</f>
        <v>0</v>
      </c>
      <c r="H16" s="184"/>
      <c r="I16" s="132">
        <f>Sales!F6</f>
        <v>0</v>
      </c>
      <c r="J16" s="184"/>
      <c r="K16" s="132">
        <f>Sales!G6</f>
        <v>0</v>
      </c>
      <c r="L16" s="184"/>
      <c r="M16" s="9"/>
    </row>
    <row r="17" spans="1:13" x14ac:dyDescent="0.2">
      <c r="A17" s="18">
        <v>5</v>
      </c>
      <c r="B17" s="246" t="s">
        <v>157</v>
      </c>
      <c r="C17" s="132">
        <f>'Income statement and balance '!C12</f>
        <v>0</v>
      </c>
      <c r="D17" s="184"/>
      <c r="E17" s="132">
        <f>'Income statement and balance '!D12</f>
        <v>0</v>
      </c>
      <c r="F17" s="184"/>
      <c r="G17" s="132">
        <f>'Income statement and balance '!E12</f>
        <v>0</v>
      </c>
      <c r="H17" s="184"/>
      <c r="I17" s="132">
        <f>'Income statement and balance '!F12</f>
        <v>0</v>
      </c>
      <c r="J17" s="184"/>
      <c r="K17" s="132">
        <f>'Income statement and balance '!G12</f>
        <v>0</v>
      </c>
      <c r="L17" s="184"/>
      <c r="M17" s="9"/>
    </row>
    <row r="18" spans="1:13" x14ac:dyDescent="0.2">
      <c r="A18" s="18">
        <v>6</v>
      </c>
      <c r="B18" s="246" t="s">
        <v>158</v>
      </c>
      <c r="C18" s="132">
        <f>Staff!E34</f>
        <v>0</v>
      </c>
      <c r="D18" s="184"/>
      <c r="E18" s="132">
        <f>Staff!H34</f>
        <v>0</v>
      </c>
      <c r="F18" s="184"/>
      <c r="G18" s="132">
        <f>Staff!K34</f>
        <v>0</v>
      </c>
      <c r="H18" s="184"/>
      <c r="I18" s="132">
        <f>Staff!N34</f>
        <v>0</v>
      </c>
      <c r="J18" s="184"/>
      <c r="K18" s="132">
        <f>Staff!Q34</f>
        <v>0</v>
      </c>
      <c r="L18" s="184"/>
      <c r="M18" s="9"/>
    </row>
    <row r="19" spans="1:13" x14ac:dyDescent="0.2">
      <c r="A19" s="18">
        <v>7</v>
      </c>
      <c r="B19" s="246" t="s">
        <v>100</v>
      </c>
      <c r="C19" s="132">
        <f>Expenses!C42+Sales!C9</f>
        <v>0</v>
      </c>
      <c r="D19" s="184"/>
      <c r="E19" s="132">
        <f>Expenses!D42+Sales!D9</f>
        <v>0</v>
      </c>
      <c r="F19" s="184"/>
      <c r="G19" s="132">
        <f>Expenses!E42+Sales!E9</f>
        <v>0</v>
      </c>
      <c r="H19" s="184"/>
      <c r="I19" s="132">
        <f>Expenses!F42+Sales!F9</f>
        <v>0</v>
      </c>
      <c r="J19" s="184"/>
      <c r="K19" s="132">
        <f>Expenses!G42+Sales!G9</f>
        <v>0</v>
      </c>
      <c r="L19" s="184"/>
      <c r="M19" s="9"/>
    </row>
    <row r="20" spans="1:13" x14ac:dyDescent="0.2">
      <c r="A20" s="18">
        <v>8</v>
      </c>
      <c r="B20" s="246" t="s">
        <v>159</v>
      </c>
      <c r="C20" s="132"/>
      <c r="D20" s="184"/>
      <c r="E20" s="132"/>
      <c r="F20" s="184"/>
      <c r="G20" s="132"/>
      <c r="H20" s="184"/>
      <c r="I20" s="132"/>
      <c r="J20" s="184"/>
      <c r="K20" s="132"/>
      <c r="L20" s="184"/>
      <c r="M20" s="9"/>
    </row>
    <row r="21" spans="1:13" x14ac:dyDescent="0.2">
      <c r="A21" s="31">
        <v>9</v>
      </c>
      <c r="B21" s="245" t="s">
        <v>160</v>
      </c>
      <c r="C21" s="158">
        <f>C15-C16-C17-C18-C19-C20</f>
        <v>0</v>
      </c>
      <c r="D21" s="183" t="str">
        <f>IF(C15=0,"",100*C21/C15)</f>
        <v/>
      </c>
      <c r="E21" s="158">
        <f>E15-E16-E17-E18-E19-E20</f>
        <v>0</v>
      </c>
      <c r="F21" s="183" t="str">
        <f>IF(E15=0,"",100*E21/E15)</f>
        <v/>
      </c>
      <c r="G21" s="158">
        <f>G15-G16-G17-G18-G19-G20</f>
        <v>0</v>
      </c>
      <c r="H21" s="183" t="str">
        <f>IF(G15=0,"",100*G21/G15)</f>
        <v/>
      </c>
      <c r="I21" s="158">
        <f>I15-I16-I17-I18-I19-I20</f>
        <v>0</v>
      </c>
      <c r="J21" s="183" t="str">
        <f>IF(I15=0,"",100*I21/I15)</f>
        <v/>
      </c>
      <c r="K21" s="158">
        <f>K15-K16-K17-K18-K19-K20</f>
        <v>0</v>
      </c>
      <c r="L21" s="183" t="str">
        <f>IF(K15=0,"",100*K21/K15)</f>
        <v/>
      </c>
      <c r="M21" s="9"/>
    </row>
    <row r="22" spans="1:13" x14ac:dyDescent="0.2">
      <c r="A22" s="18">
        <v>10</v>
      </c>
      <c r="B22" s="246" t="s">
        <v>161</v>
      </c>
      <c r="C22" s="132">
        <f>'Income statement and balance '!C20</f>
        <v>0</v>
      </c>
      <c r="D22" s="184"/>
      <c r="E22" s="132">
        <f>'Income statement and balance '!D20</f>
        <v>0</v>
      </c>
      <c r="F22" s="184"/>
      <c r="G22" s="132">
        <f>'Income statement and balance '!E20</f>
        <v>0</v>
      </c>
      <c r="H22" s="184"/>
      <c r="I22" s="132">
        <f>'Income statement and balance '!F20</f>
        <v>0</v>
      </c>
      <c r="J22" s="184"/>
      <c r="K22" s="132">
        <f>'Income statement and balance '!G20</f>
        <v>0</v>
      </c>
      <c r="L22" s="184"/>
      <c r="M22" s="9"/>
    </row>
    <row r="23" spans="1:13" x14ac:dyDescent="0.2">
      <c r="A23" s="31">
        <v>11</v>
      </c>
      <c r="B23" s="245" t="s">
        <v>162</v>
      </c>
      <c r="C23" s="158">
        <f>C21-C22</f>
        <v>0</v>
      </c>
      <c r="D23" s="183" t="str">
        <f>IF(C15=0,"",100*C23/C15)</f>
        <v/>
      </c>
      <c r="E23" s="158">
        <f>E21-E22</f>
        <v>0</v>
      </c>
      <c r="F23" s="183" t="str">
        <f>IF(E15=0,"",100*E23/E15)</f>
        <v/>
      </c>
      <c r="G23" s="158">
        <f>G21-G22</f>
        <v>0</v>
      </c>
      <c r="H23" s="183" t="str">
        <f>IF(G15=0,"",100*G23/G15)</f>
        <v/>
      </c>
      <c r="I23" s="158">
        <f>I21-I22</f>
        <v>0</v>
      </c>
      <c r="J23" s="183" t="str">
        <f>IF(I15=0,"",100*I23/I15)</f>
        <v/>
      </c>
      <c r="K23" s="158">
        <f>K21-K22</f>
        <v>0</v>
      </c>
      <c r="L23" s="183" t="str">
        <f>IF(K15=0,"",100*K23/K15)</f>
        <v/>
      </c>
      <c r="M23" s="9"/>
    </row>
    <row r="24" spans="1:13" x14ac:dyDescent="0.2">
      <c r="A24" s="18">
        <v>12</v>
      </c>
      <c r="B24" s="246" t="s">
        <v>163</v>
      </c>
      <c r="C24" s="132">
        <f>'Income statement and balance '!C22</f>
        <v>0</v>
      </c>
      <c r="D24" s="184"/>
      <c r="E24" s="132">
        <f>'Income statement and balance '!D22</f>
        <v>0</v>
      </c>
      <c r="F24" s="184"/>
      <c r="G24" s="132">
        <f>'Income statement and balance '!E22</f>
        <v>0</v>
      </c>
      <c r="H24" s="184"/>
      <c r="I24" s="132">
        <f>'Income statement and balance '!F22</f>
        <v>0</v>
      </c>
      <c r="J24" s="184"/>
      <c r="K24" s="132">
        <f>'Income statement and balance '!G22</f>
        <v>0</v>
      </c>
      <c r="L24" s="184"/>
      <c r="M24" s="9"/>
    </row>
    <row r="25" spans="1:13" x14ac:dyDescent="0.2">
      <c r="A25" s="18">
        <v>13</v>
      </c>
      <c r="B25" s="246" t="s">
        <v>164</v>
      </c>
      <c r="C25" s="132">
        <f>'Income statement and balance '!C23</f>
        <v>0</v>
      </c>
      <c r="D25" s="184"/>
      <c r="E25" s="132">
        <f>'Income statement and balance '!D23</f>
        <v>0</v>
      </c>
      <c r="F25" s="184"/>
      <c r="G25" s="132">
        <f>'Income statement and balance '!E23</f>
        <v>0</v>
      </c>
      <c r="H25" s="184"/>
      <c r="I25" s="132">
        <f>'Income statement and balance '!F23</f>
        <v>0</v>
      </c>
      <c r="J25" s="184"/>
      <c r="K25" s="132">
        <f>'Income statement and balance '!G23</f>
        <v>0</v>
      </c>
      <c r="L25" s="184"/>
      <c r="M25" s="9"/>
    </row>
    <row r="26" spans="1:13" x14ac:dyDescent="0.2">
      <c r="A26" s="18">
        <v>14</v>
      </c>
      <c r="B26" s="246" t="s">
        <v>165</v>
      </c>
      <c r="C26" s="132">
        <f>'Income statement and balance '!C24</f>
        <v>0</v>
      </c>
      <c r="D26" s="184"/>
      <c r="E26" s="132">
        <f>'Income statement and balance '!D24</f>
        <v>0</v>
      </c>
      <c r="F26" s="184"/>
      <c r="G26" s="132">
        <f>'Income statement and balance '!E24</f>
        <v>0</v>
      </c>
      <c r="H26" s="184"/>
      <c r="I26" s="132">
        <f>'Income statement and balance '!F24</f>
        <v>0</v>
      </c>
      <c r="J26" s="184"/>
      <c r="K26" s="132">
        <f>'Income statement and balance '!G24</f>
        <v>0</v>
      </c>
      <c r="L26" s="184"/>
      <c r="M26" s="9"/>
    </row>
    <row r="27" spans="1:13" x14ac:dyDescent="0.2">
      <c r="A27" s="18">
        <v>15</v>
      </c>
      <c r="B27" s="246" t="s">
        <v>166</v>
      </c>
      <c r="C27" s="132">
        <f>'Income statement and balance '!C25</f>
        <v>0</v>
      </c>
      <c r="D27" s="184"/>
      <c r="E27" s="132">
        <f>'Income statement and balance '!D25</f>
        <v>0</v>
      </c>
      <c r="F27" s="184"/>
      <c r="G27" s="132">
        <f>'Income statement and balance '!E25</f>
        <v>0</v>
      </c>
      <c r="H27" s="184"/>
      <c r="I27" s="132">
        <f>'Income statement and balance '!F25</f>
        <v>0</v>
      </c>
      <c r="J27" s="184"/>
      <c r="K27" s="132">
        <f>'Income statement and balance '!G25</f>
        <v>0</v>
      </c>
      <c r="L27" s="184"/>
      <c r="M27" s="9"/>
    </row>
    <row r="28" spans="1:13" x14ac:dyDescent="0.2">
      <c r="A28" s="31">
        <v>16</v>
      </c>
      <c r="B28" s="245" t="s">
        <v>167</v>
      </c>
      <c r="C28" s="158">
        <f>C23+C24+C25-C26-C27</f>
        <v>0</v>
      </c>
      <c r="D28" s="183" t="str">
        <f>IF(C15=0,"",C28/C15*100)</f>
        <v/>
      </c>
      <c r="E28" s="158">
        <f>E23+E24+E25-E26-E27</f>
        <v>0</v>
      </c>
      <c r="F28" s="183" t="str">
        <f>IF(E15=0,"",E28/E15*100)</f>
        <v/>
      </c>
      <c r="G28" s="158">
        <f>G23+G24+G25-G26-G27</f>
        <v>0</v>
      </c>
      <c r="H28" s="183" t="str">
        <f>IF(G15=0,"",G28/G15*100)</f>
        <v/>
      </c>
      <c r="I28" s="158">
        <f>I23+I24+I25-I26-I27</f>
        <v>0</v>
      </c>
      <c r="J28" s="183" t="str">
        <f>IF(I15=0,"",I28/I15*100)</f>
        <v/>
      </c>
      <c r="K28" s="158">
        <f>K23+K24+K25-K26-K27</f>
        <v>0</v>
      </c>
      <c r="L28" s="183" t="str">
        <f>IF(K15=0,"",K28/K15*100)</f>
        <v/>
      </c>
      <c r="M28" s="9"/>
    </row>
    <row r="29" spans="1:13" x14ac:dyDescent="0.2">
      <c r="A29" s="18">
        <v>17</v>
      </c>
      <c r="B29" s="246" t="s">
        <v>133</v>
      </c>
      <c r="C29" s="132">
        <f>'Income statement and balance '!C27</f>
        <v>0</v>
      </c>
      <c r="D29" s="184"/>
      <c r="E29" s="132">
        <f>'Income statement and balance '!D27</f>
        <v>0</v>
      </c>
      <c r="F29" s="184"/>
      <c r="G29" s="132">
        <f>'Income statement and balance '!E27</f>
        <v>0</v>
      </c>
      <c r="H29" s="184"/>
      <c r="I29" s="132">
        <f>'Income statement and balance '!F27</f>
        <v>0</v>
      </c>
      <c r="J29" s="184"/>
      <c r="K29" s="132">
        <f>'Income statement and balance '!G27</f>
        <v>0</v>
      </c>
      <c r="L29" s="184"/>
      <c r="M29" s="9"/>
    </row>
    <row r="30" spans="1:13" x14ac:dyDescent="0.2">
      <c r="A30" s="18">
        <v>18</v>
      </c>
      <c r="B30" s="246" t="s">
        <v>134</v>
      </c>
      <c r="C30" s="132">
        <f>'Income statement and balance '!C28</f>
        <v>0</v>
      </c>
      <c r="D30" s="184"/>
      <c r="E30" s="132">
        <f>'Income statement and balance '!D28</f>
        <v>0</v>
      </c>
      <c r="F30" s="184"/>
      <c r="G30" s="132">
        <f>'Income statement and balance '!E28</f>
        <v>0</v>
      </c>
      <c r="H30" s="184"/>
      <c r="I30" s="132">
        <f>'Income statement and balance '!F28</f>
        <v>0</v>
      </c>
      <c r="J30" s="184"/>
      <c r="K30" s="132">
        <f>'Income statement and balance '!G28</f>
        <v>0</v>
      </c>
      <c r="L30" s="184"/>
      <c r="M30" s="9"/>
    </row>
    <row r="31" spans="1:13" x14ac:dyDescent="0.2">
      <c r="A31" s="31">
        <v>19</v>
      </c>
      <c r="B31" s="245" t="s">
        <v>168</v>
      </c>
      <c r="C31" s="158">
        <f>C28+C29-C30</f>
        <v>0</v>
      </c>
      <c r="D31" s="183" t="str">
        <f>IF(C15=0,"",C31/C15*100)</f>
        <v/>
      </c>
      <c r="E31" s="158">
        <f>E28+E29-E30</f>
        <v>0</v>
      </c>
      <c r="F31" s="183" t="str">
        <f>IF(E15=0,"",E31/E15*100)</f>
        <v/>
      </c>
      <c r="G31" s="158">
        <f>G28+G29-G30</f>
        <v>0</v>
      </c>
      <c r="H31" s="183" t="str">
        <f>IF(G15=0,"",G31/G15*100)</f>
        <v/>
      </c>
      <c r="I31" s="158">
        <f>I28+I29-I30</f>
        <v>0</v>
      </c>
      <c r="J31" s="183" t="str">
        <f>IF(I15=0,"",I31/I15*100)</f>
        <v/>
      </c>
      <c r="K31" s="158">
        <f>K28+K29-K30</f>
        <v>0</v>
      </c>
      <c r="L31" s="183" t="str">
        <f>IF(K15=0,"",K31/K15*100)</f>
        <v/>
      </c>
      <c r="M31" s="9"/>
    </row>
    <row r="32" spans="1:13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9"/>
    </row>
    <row r="33" spans="1:13" x14ac:dyDescent="0.2">
      <c r="A33" s="18">
        <v>20</v>
      </c>
      <c r="B33" s="246" t="s">
        <v>169</v>
      </c>
      <c r="C33" s="174">
        <f>Staff!E35</f>
        <v>0</v>
      </c>
      <c r="D33" s="174"/>
      <c r="E33" s="174">
        <f>Staff!H35</f>
        <v>0</v>
      </c>
      <c r="F33" s="174"/>
      <c r="G33" s="174">
        <f>Staff!K35</f>
        <v>0</v>
      </c>
      <c r="H33" s="174"/>
      <c r="I33" s="174">
        <f>Staff!N35</f>
        <v>0</v>
      </c>
      <c r="J33" s="174"/>
      <c r="K33" s="174">
        <f>Staff!Q35</f>
        <v>0</v>
      </c>
      <c r="L33" s="174"/>
      <c r="M33" s="9"/>
    </row>
    <row r="34" spans="1:13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9">
    <mergeCell ref="D3:E3"/>
    <mergeCell ref="A6:B6"/>
    <mergeCell ref="D6:G6"/>
    <mergeCell ref="J6:L6"/>
    <mergeCell ref="K8:L8"/>
    <mergeCell ref="C8:D8"/>
    <mergeCell ref="E8:F8"/>
    <mergeCell ref="G8:H8"/>
    <mergeCell ref="I8:J8"/>
  </mergeCells>
  <phoneticPr fontId="0" type="noConversion"/>
  <pageMargins left="0.78740157480314965" right="0.39370078740157483" top="1.1811023622047245" bottom="0.98425196850393704" header="0.70866141732283472" footer="0.51181102362204722"/>
  <pageSetup paperSize="9" orientation="landscape" r:id="rId1"/>
  <headerFooter alignWithMargins="0">
    <oddHeader>&amp;LBUSINESSOULU&amp;CResult budjet&amp;RFinancial Forecasting Tool</oddHeader>
    <oddFooter>&amp;LFor the use of BusinessOulu only&amp;RT2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</vt:i4>
      </vt:variant>
    </vt:vector>
  </HeadingPairs>
  <TitlesOfParts>
    <vt:vector size="11" baseType="lpstr">
      <vt:lpstr>Parameters</vt:lpstr>
      <vt:lpstr>Sales</vt:lpstr>
      <vt:lpstr>Staff</vt:lpstr>
      <vt:lpstr>Expenses</vt:lpstr>
      <vt:lpstr>Investments</vt:lpstr>
      <vt:lpstr>Financing</vt:lpstr>
      <vt:lpstr>Income statement and balance </vt:lpstr>
      <vt:lpstr>Graphics</vt:lpstr>
      <vt:lpstr>T2</vt:lpstr>
      <vt:lpstr>T4</vt:lpstr>
      <vt:lpstr>Graphics!Tulostusalue</vt:lpstr>
    </vt:vector>
  </TitlesOfParts>
  <Company>Technopolis Ventures Oulu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Hopia</dc:creator>
  <cp:lastModifiedBy>Korhonen Matti</cp:lastModifiedBy>
  <cp:lastPrinted>2011-03-09T07:22:49Z</cp:lastPrinted>
  <dcterms:created xsi:type="dcterms:W3CDTF">1999-09-10T06:17:24Z</dcterms:created>
  <dcterms:modified xsi:type="dcterms:W3CDTF">2018-01-22T12:49:04Z</dcterms:modified>
</cp:coreProperties>
</file>